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855" windowWidth="18315" windowHeight="11640" firstSheet="1" activeTab="1"/>
  </bookViews>
  <sheets>
    <sheet name="BExRepositorySheet" sheetId="1" state="veryHidden" r:id="rId1"/>
    <sheet name="Analitika" sheetId="2" r:id="rId2"/>
  </sheets>
  <externalReferences>
    <externalReference r:id="rId5"/>
  </externalReferences>
  <definedNames>
    <definedName name="_DAT1">'[1]Sheet1'!#REF!</definedName>
    <definedName name="_DAT10">'[1]Sheet1'!#REF!</definedName>
    <definedName name="_DAT11">'[1]Sheet1'!#REF!</definedName>
    <definedName name="_DAT12">'[1]Sheet1'!#REF!</definedName>
    <definedName name="_DAT14">'[1]Sheet1'!#REF!</definedName>
    <definedName name="_DAT15">'[1]Sheet1'!#REF!</definedName>
    <definedName name="_DAT16">'[1]Sheet1'!#REF!</definedName>
    <definedName name="_DAT17">'[1]Sheet1'!#REF!</definedName>
    <definedName name="_DAT18">'[1]Sheet1'!#REF!</definedName>
    <definedName name="_DAT19">'[1]Sheet1'!#REF!</definedName>
    <definedName name="_DAT2">'[1]Sheet1'!#REF!</definedName>
    <definedName name="_DAT20">'[1]Sheet1'!#REF!</definedName>
    <definedName name="_DAT21">'[1]Sheet1'!#REF!</definedName>
    <definedName name="_DAT22">'[1]Sheet1'!#REF!</definedName>
    <definedName name="_DAT23">'[1]Sheet1'!#REF!</definedName>
    <definedName name="_DAT24">'[1]Sheet1'!#REF!</definedName>
    <definedName name="_DAT25">'[1]Sheet1'!#REF!</definedName>
    <definedName name="_DAT26">'[1]Sheet1'!#REF!</definedName>
    <definedName name="_DAT27">'[1]Sheet1'!#REF!</definedName>
    <definedName name="_DAT28">'[1]Sheet1'!#REF!</definedName>
    <definedName name="_DAT29">'[1]Sheet1'!#REF!</definedName>
    <definedName name="_DAT30">'[1]Sheet1'!#REF!</definedName>
    <definedName name="_DAT31">'[1]Sheet1'!#REF!</definedName>
    <definedName name="_DAT32">'[1]Sheet1'!#REF!</definedName>
    <definedName name="_DAT33">'[1]Sheet1'!#REF!</definedName>
    <definedName name="_DAT34">'[1]Sheet1'!#REF!</definedName>
    <definedName name="_DAT35">'[1]Sheet1'!#REF!</definedName>
    <definedName name="_DAT36">'[1]Sheet1'!#REF!</definedName>
    <definedName name="_DAT37">'[1]Sheet1'!#REF!</definedName>
    <definedName name="_DAT38">'[1]Sheet1'!#REF!</definedName>
    <definedName name="_DAT39">'[1]Sheet1'!#REF!</definedName>
    <definedName name="_DAT40">'[1]Sheet1'!#REF!</definedName>
    <definedName name="_DAT41">'[1]Sheet1'!#REF!</definedName>
    <definedName name="_DAT42">'[1]Sheet1'!#REF!</definedName>
    <definedName name="_DAT5">'[1]Sheet1'!#REF!</definedName>
    <definedName name="_DAT56">'[1]Sheet1'!#REF!</definedName>
    <definedName name="_DAT57">'[1]Sheet1'!#REF!</definedName>
    <definedName name="_DAT58">'[1]Sheet1'!#REF!</definedName>
    <definedName name="_DAT59">'[1]Sheet1'!#REF!</definedName>
    <definedName name="_DAT6">'[1]Sheet1'!#REF!</definedName>
    <definedName name="_DAT60">'[1]Sheet1'!#REF!</definedName>
    <definedName name="_DAT61">'[1]Sheet1'!#REF!</definedName>
    <definedName name="_DAT62">'[1]Sheet1'!#REF!</definedName>
    <definedName name="_DAT63">'[1]Sheet1'!#REF!</definedName>
    <definedName name="_DAT64">'[1]Sheet1'!#REF!</definedName>
    <definedName name="_DAT65">'[1]Sheet1'!#REF!</definedName>
    <definedName name="_DAT66">'[1]Sheet1'!#REF!</definedName>
    <definedName name="_DAT67">'[1]Sheet1'!#REF!</definedName>
    <definedName name="_DAT68">'[1]Sheet1'!#REF!</definedName>
    <definedName name="_DAT69">'[1]Sheet1'!#REF!</definedName>
    <definedName name="_DAT70">'[1]Sheet1'!#REF!</definedName>
    <definedName name="_DAT71">'[1]Sheet1'!#REF!</definedName>
    <definedName name="_DAT72">'[1]Sheet1'!#REF!</definedName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'Analitika'!$2:$3</definedName>
    <definedName name="_xlnm.Print_Area" localSheetId="1">'Analitika'!$A$1:$G$206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<sst xmlns="http://schemas.openxmlformats.org/spreadsheetml/2006/main" count="311" uniqueCount="218">
  <si>
    <t>B. RAČUN  FINANCIRANJA  -  ANALITIKA</t>
  </si>
  <si>
    <t>NAZIV</t>
  </si>
  <si>
    <t>INDEKS</t>
  </si>
  <si>
    <t>NETO FINANCIRANJE</t>
  </si>
  <si>
    <t>PRIMICI OD FINANCIJSKE IMOVINE 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</si>
  <si>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</si>
  <si>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</si>
  <si>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trgovačkim društvima i obrtnicima izvan javnog sektora</t>
  </si>
  <si>
    <t>Povrat zajmova danih tuzemnim trgovačkim društvima izvan javnog sektora</t>
  </si>
  <si>
    <t>Povrati zajmova danih tuzemnim obrtnicima</t>
  </si>
  <si>
    <t>Povrat zajmova danih drugim razinama vlasti</t>
  </si>
  <si>
    <t>Povrat zajmova danih gradskim proračunima - dugoročni</t>
  </si>
  <si>
    <t>Povrat zajmova danih općinskim proračunima - dugoročni</t>
  </si>
  <si>
    <t>Trezorski zapisi (neto)</t>
  </si>
  <si>
    <t>Trezorski zapisi - tuzemni</t>
  </si>
  <si>
    <t>Obveznice</t>
  </si>
  <si>
    <t xml:space="preserve">Obveznice - inozemne </t>
  </si>
  <si>
    <t xml:space="preserve">Primici od zaduživanja </t>
  </si>
  <si>
    <t xml:space="preserve">Zajmovi Svjetske banke </t>
  </si>
  <si>
    <t>Zajam za Projekt unapređenja hitne medicinske pomoći i investicijskog planiranja u zdravstvu IBRD 75980-HR</t>
  </si>
  <si>
    <t>06005</t>
  </si>
  <si>
    <t>02515</t>
  </si>
  <si>
    <t>Zajam za Projekt modernizacije Porezne uprave, IBRD br. 74710-HR</t>
  </si>
  <si>
    <t>06205</t>
  </si>
  <si>
    <t>Zajam za Projekt unutarnjih voda, IBRD br. 74530 - HR</t>
  </si>
  <si>
    <t>05530</t>
  </si>
  <si>
    <t>Zajam za projekt integracije u EU Natura 2000</t>
  </si>
  <si>
    <t>Zajam za projekt potpore pravosudnom sektoru, IBRD 78880-HR</t>
  </si>
  <si>
    <t>Zajam za Projekt zaštite od onečišćenja voda u priobal.područ.IBRD 7640 (II faza)</t>
  </si>
  <si>
    <t>Projekt implem. integr. sustava zemlj. admin IBRD 8086</t>
  </si>
  <si>
    <t xml:space="preserve">Ukupno Svjetska banka </t>
  </si>
  <si>
    <t>06505</t>
  </si>
  <si>
    <t>02506</t>
  </si>
  <si>
    <t>Primljeni krediti i zajmovi od kreditnih i ostalih financijskih institucija u javnom sektoru</t>
  </si>
  <si>
    <t>Primljeni krediti od tuzemnih kreditnih institucija izvan javnog sektora (neto)</t>
  </si>
  <si>
    <t>Primljeni krediti od inozemnih kreditnih institucija</t>
  </si>
  <si>
    <t>IZDACI ZA FINANCIJSKU IMOVINU I OTPLATE ZAJMOVA</t>
  </si>
  <si>
    <t>Izdaci za dane zajmove neprofitnim organizacijama, građanima i kućanstvima</t>
  </si>
  <si>
    <t>Dani zajmovi neprofitnim organizacijama, građanima i kućanstvima u tuzemstvu</t>
  </si>
  <si>
    <t>Stambeno zbrinjavanje invalida iz Domovinskog rata</t>
  </si>
  <si>
    <t>Društveno poticana stanogradnja</t>
  </si>
  <si>
    <t>04805</t>
  </si>
  <si>
    <t>Izdaci za dane zajmove trgovačkim društvima u javnom sektoru</t>
  </si>
  <si>
    <t>Dani zajmovi trgovačkim društvima u javnom sektoru</t>
  </si>
  <si>
    <t>Jamstvena pričuva</t>
  </si>
  <si>
    <t>Izdaci za dane zajmove trgovačkim društvima i obrtnicima izvan javnog sektora</t>
  </si>
  <si>
    <t>Dani zajmovi tuzemnim trgovačkim društvima izvan javnog sektora</t>
  </si>
  <si>
    <t>Jamstvo za malo gospodarstvo</t>
  </si>
  <si>
    <t>Dani zajmovi tuzemnim obrtnicima</t>
  </si>
  <si>
    <t>Dani zajmovi drugim razinama vlasti</t>
  </si>
  <si>
    <t>Dani zajmovi ostalim izvanproračunskim korisnicima državnog proračuna</t>
  </si>
  <si>
    <t>Projekt zaštite Jadrana od onečišćenja, IBRD i domaća komponenta</t>
  </si>
  <si>
    <t>Izdaci za dionice i udjele u glavnici</t>
  </si>
  <si>
    <t>Dionice i udjeli u glavnici kreditnih institucija u javnom sektoru</t>
  </si>
  <si>
    <t>Kreditiranje (kroz osnivački kapital HBOR-a - poticanje izvoza, infrastrukture, i gospodarskih djelatnosti te malog i srednjeg poduzetništva</t>
  </si>
  <si>
    <t>Dionice i udjeli u glavnici ostalih financijskih institucija u javnom sektoru</t>
  </si>
  <si>
    <t>Ulaganje u fondove za gospodarsku suradnju</t>
  </si>
  <si>
    <t>Dionice i udjeli u glavnici trgovačkih društava u javnom sektoru</t>
  </si>
  <si>
    <t xml:space="preserve">Dionice i udjeli u glavnici inozemnih kreditnih i ostalih financijskih institucija </t>
  </si>
  <si>
    <t>Osnivački ulozi u međunarodnim financijskim organizacijama</t>
  </si>
  <si>
    <t>Izdaci za otplatu glavnice primljenih kredita i zajmova</t>
  </si>
  <si>
    <t>Otplata glavnice primljenih zajmova od međunarodnih organizacija</t>
  </si>
  <si>
    <t>Otplata glavnice -Projekt tehničke pomoći u svezi s institucionalnim i zakonodavnim promjenama s ciljem razvoja privatnog sektora, IBRD - 44600-HR</t>
  </si>
  <si>
    <t>Otplata glavnice - Projekt osuvremenjivanja i restrukturiranja željeznica - IBRD 44330-HR</t>
  </si>
  <si>
    <t>Otplata glavnice - Projekt zdravstvenog sustava   IBRD 45130-HR</t>
  </si>
  <si>
    <t>Otplata glavnice - Projekt tehničke pomoći u vezi sa stečajevima, IBRD 46130-HR</t>
  </si>
  <si>
    <t>Otplata glavnice - Projekt sređivanja zemljišnih knjiga i katastra IBRD 4674-0 HR</t>
  </si>
  <si>
    <t xml:space="preserve">Otplata glavnice - Zajam za strukturnu prilagodbu (SAL), IBRD 46410 - HR </t>
  </si>
  <si>
    <t>Otplata glavnice - Projekt olakšavanja trgovine i transporta u jugoistočnoj Europi, IBRD 45820-HR</t>
  </si>
  <si>
    <t>Otplata glavnice - Projekt ulaganja u mirovinski sustav, IBRD 46720-HR</t>
  </si>
  <si>
    <t xml:space="preserve">Otplata glavnice - Projekt razvoja sustava socijalne skrbi,  IBRD 73070-HR </t>
  </si>
  <si>
    <t>Otplata glavnice - Hrvatski projekt tehnologijskog razvoja, IBRD 73200-HR</t>
  </si>
  <si>
    <t>Otplata glavnice - Projekt razvoja sustava odgoja i obrazovanja, IBRD 73320-HR</t>
  </si>
  <si>
    <t xml:space="preserve">Otplata glavnice - Kontrola zagađivanja obalnih gradova, IBRD 72260-HR </t>
  </si>
  <si>
    <t>Otplata glavnice - Projekt gospodarskog i socijalnog oporavka, IBRD 72830-HR</t>
  </si>
  <si>
    <t xml:space="preserve">Otplata glavnice - Projekt pravnog i institucionalnog usklađivanja u području poljoprivrede s pravnom stečevinom EU, IBRD 73600-HR </t>
  </si>
  <si>
    <t>Otplata glavnice primljenih kredita od kreditnih institucija u javnom sektoru</t>
  </si>
  <si>
    <t>Otplata glavnice - Hrvatske željeznice, ug. G - 18/03</t>
  </si>
  <si>
    <t>Otplata glavnice - HŽ G-17/03</t>
  </si>
  <si>
    <t>Otplata glavnice primljenih kredita od tuzemnih kreditnih institucija izvan javnog sektora</t>
  </si>
  <si>
    <t>Zaba - nekretnine Ksaver</t>
  </si>
  <si>
    <t>Zaba - nekretnine Gajeva</t>
  </si>
  <si>
    <t>Sindicirani kredit HŽ 77 mln EUR (ZABA, PBZ,SBS, ERSTE/2003)</t>
  </si>
  <si>
    <t>Zgrada Porezne uprave</t>
  </si>
  <si>
    <t>04005</t>
  </si>
  <si>
    <t>Nadogradnja digitalno-radio komunikacijske mreže MUP-a TETRA MUPNET</t>
  </si>
  <si>
    <t>Sveučilište u Splitu</t>
  </si>
  <si>
    <t>Sveučilište u Rijeci</t>
  </si>
  <si>
    <t>Sveučilište u Zagrebu</t>
  </si>
  <si>
    <t>Upravni sud RH (otplata kredita)</t>
  </si>
  <si>
    <t>Visoki trgovački sud RH (otplata kredita)</t>
  </si>
  <si>
    <t>Izdaci za otplatu glavnice za izdane vrijednosne papire</t>
  </si>
  <si>
    <t>Izdaci za otplatu glavnice za izdane obveznice</t>
  </si>
  <si>
    <t>Izdaci za otplatu glavnice za izdane obveznice u zemlji</t>
  </si>
  <si>
    <t>5=4/3*100</t>
  </si>
  <si>
    <t>Predujam za 2.projekt tehnologijskog razvoja IBRD P4640</t>
  </si>
  <si>
    <t>Dani zajmovi županijskim proračunima</t>
  </si>
  <si>
    <t>Dani zajmovi gradskim proračunima</t>
  </si>
  <si>
    <t>Sveučilište u Dubrovniku</t>
  </si>
  <si>
    <t xml:space="preserve">Primici od prodaje dionica i udjela u glavnici </t>
  </si>
  <si>
    <t>04105</t>
  </si>
  <si>
    <t>07620</t>
  </si>
  <si>
    <t>05110</t>
  </si>
  <si>
    <t>provedba ugovora o koncesiji autocesta zagreb-Macelj</t>
  </si>
  <si>
    <t>Otplata glavnice CEB 1419</t>
  </si>
  <si>
    <t>Otplata glavnice CEB 1351</t>
  </si>
  <si>
    <t>Otplata glavnice CEB 1435</t>
  </si>
  <si>
    <t>Otplata glavnice IBRD 74530</t>
  </si>
  <si>
    <t>Otplata glavnice IBRD 74500 PAL 2</t>
  </si>
  <si>
    <t>Otplata glavnice IBRD 74710</t>
  </si>
  <si>
    <t>Otplata glavnice ZABA Brodogradnja</t>
  </si>
  <si>
    <t>Otplata glavnice ERSTE Brodogradnja</t>
  </si>
  <si>
    <t>06005
07505</t>
  </si>
  <si>
    <t>2.projekt tehnologijskog razvoja IBRD 82580</t>
  </si>
  <si>
    <t>Dani zajmovi trgovačkim društvima u javnom sektoru - kratkoročni</t>
  </si>
  <si>
    <t>05105</t>
  </si>
  <si>
    <t>Otplata glavnice na kredite Hrvatskih željeznica - EUROFIMA No. 2547</t>
  </si>
  <si>
    <t>Otplata glavnice IBRD 75980</t>
  </si>
  <si>
    <t>Otplata glavnice IBRD 764000</t>
  </si>
  <si>
    <t>Program pomoći BiH u sustavu znanosti, obrazovanja i športa</t>
  </si>
  <si>
    <t>Otplata glavnice SGS 50 mln EUR</t>
  </si>
  <si>
    <t>Otplata glavnice ERSTE 1mlrd kn</t>
  </si>
  <si>
    <t>Sveučilište J.J.Strossmayera u Osijeku, rektorat i fakulteti</t>
  </si>
  <si>
    <t>Izdaci za otplatu glavnice za izdane obveznice u inozemstvu</t>
  </si>
  <si>
    <t>Euro-EUR obveznice III (750 mln EUR)</t>
  </si>
  <si>
    <t>Obveznice - tuzemne</t>
  </si>
  <si>
    <t>IZVRŠENJE
1.-6.2014.</t>
  </si>
  <si>
    <t>Otplata glavnice SGS 320 ml hrk</t>
  </si>
  <si>
    <t>Otplata glavnice Sberbank 50</t>
  </si>
  <si>
    <t>Primici od prodaje dionica i udjela u glavnici trgovačkih društava u javnom sektoru</t>
  </si>
  <si>
    <t xml:space="preserve">Otplata glavnice Credit Suisse brodogradnja </t>
  </si>
  <si>
    <t>Obveznice  05-D14</t>
  </si>
  <si>
    <t>Primici od izdanih vrijednosnih papira</t>
  </si>
  <si>
    <t>Primljeni krediti i zajmovi od međunarodnih organizacija, institucija i tijela EU te inozemnih vlada</t>
  </si>
  <si>
    <t>Primljeni zajmovi od međunarodnih organizacija</t>
  </si>
  <si>
    <t>Primljeni  zajmovi od ostalih financijskih institucija u javnom sektoru</t>
  </si>
  <si>
    <t>Primljeni krediti i zajmovi od kreditnih i ostalih financijskih  institucija izvan javnog sektora</t>
  </si>
  <si>
    <t>Dionice i udjeli u glavnici kreditnih i ostalih financijskih institucija u javnom sektoru</t>
  </si>
  <si>
    <t>Dionice i udjeli u glavnici kreditnih i ostalih financijskih institucija izvan javnog sektora</t>
  </si>
  <si>
    <t>Otplata glavnice primljenih kredita i zajmova od međunarodnih organizacija, institucija i tijela EU te inozemnih vlada</t>
  </si>
  <si>
    <t>Otplata glavnice primljenih kredita i zajmova od institucija i tijela EU</t>
  </si>
  <si>
    <t>Otplata glavnice primljenih kredita i zajmova od kreditnih i ostalih financijskih institucija u javnom sektoru</t>
  </si>
  <si>
    <t>Otplata glavnice primljenih kredita od inozemnih kreditnih institucija -neto</t>
  </si>
  <si>
    <t xml:space="preserve">Otplata glavnice primljenih kredita od inozemnih kreditnih institucija </t>
  </si>
  <si>
    <t>Otplata glavnice primljenih kredita i zajmova od kreditnih i ostalih financijskih institucija izvan javnog sektora</t>
  </si>
  <si>
    <t>IZVRŠENJE
1.-6.2015.</t>
  </si>
  <si>
    <t>Primici (povrati) glavnice zajmova danih trgovačkim društvima u javnom sektoru</t>
  </si>
  <si>
    <t>Povrat zajmova danih trgovačkim društvima u javnom sektoru</t>
  </si>
  <si>
    <t>Povrat zajmova danih državnom proračunu - dugoročni</t>
  </si>
  <si>
    <t>Povrat zajmova danih ostalim izvanproračunskim korisnicima DP</t>
  </si>
  <si>
    <t>Primici od prodaje dionica i udjela u glavnici trgovačkih društava izvan javnog sektora</t>
  </si>
  <si>
    <t>Dionice i udjeli u glavnici trgovačkih društava izvan javnog sektora</t>
  </si>
  <si>
    <t>Zajam za projekt rezultata u sustavu socijalne skrbi IBRD 84</t>
  </si>
  <si>
    <t>Zajmovi Razvojne banke Vijeća Europe</t>
  </si>
  <si>
    <t>06105</t>
  </si>
  <si>
    <t>Zajam za projekt izgradnje objekata komunalne i društvene infrastrukture na hrvatskim otocima, CEB F/P 1498</t>
  </si>
  <si>
    <t>Projekt vodnog gospodarstva CEB 1751</t>
  </si>
  <si>
    <t>Ukupno Razvojna banka Vijeća Europe</t>
  </si>
  <si>
    <t xml:space="preserve">Primljeni krediti i zajmovi od institucija i tijela EU </t>
  </si>
  <si>
    <t xml:space="preserve">Zajmovi Europske investicijske banke </t>
  </si>
  <si>
    <t>Zajam za projekt vodnog gospodarstva EIB 31176</t>
  </si>
  <si>
    <t>Zajam za projekt sufinanciranja EU ISPA-IPA 2007-2011</t>
  </si>
  <si>
    <t xml:space="preserve">Ukupno Europska investicijska banka </t>
  </si>
  <si>
    <t>Primljeni krediti od kreditnih institucija u javnom sektoru (neto)</t>
  </si>
  <si>
    <t>Poticanje poduzetnika početnika</t>
  </si>
  <si>
    <t>Projekt izgradnje vodokomunalne infrastrukture</t>
  </si>
  <si>
    <t>Otplata glavnice IBRD 1511 Ilok-Vukovar-Vučedol</t>
  </si>
  <si>
    <t>Otplata glavnice CEB 1576 Projekt fin. zdravstvenih ustanova</t>
  </si>
  <si>
    <t>Otplata glavnice HPB 10 od 760 mln EUR</t>
  </si>
  <si>
    <t>Otplata glavnice Croatia Banka EUR Brodogradnja</t>
  </si>
  <si>
    <t>Otplata glavnice - HŽ CARGO</t>
  </si>
  <si>
    <t>08005</t>
  </si>
  <si>
    <t>Nacionalni parkovi i parkovi prirode</t>
  </si>
  <si>
    <t>Redovna djelatnost sveučilišta u Zadru</t>
  </si>
  <si>
    <t xml:space="preserve">Otplata glavnice primljenih zajmova od ostalih financijskih institucija u javnom sektoru </t>
  </si>
  <si>
    <t>04040</t>
  </si>
  <si>
    <t>Komunikacijska oprema EX Agencija</t>
  </si>
  <si>
    <t>Otplata glavnice OTP Brodogradnja</t>
  </si>
  <si>
    <t>Otplata glavnice HŽ Infrastruktura</t>
  </si>
  <si>
    <t>Otplata glavnice Hypo 80 mln EUR</t>
  </si>
  <si>
    <t>Otplata glavnice HŽ CARGO</t>
  </si>
  <si>
    <t>08006</t>
  </si>
  <si>
    <t>Otplata glavnice sveučilišta u Rijeci</t>
  </si>
  <si>
    <t>Otplata glavnice za zgradu VRH London</t>
  </si>
  <si>
    <t>Otplata glavnice HŽ - zajam za modernizaciju KfW - 11272</t>
  </si>
  <si>
    <t>Otplata glavnice HŽ - zajam za modernizaciju KfW - 11273</t>
  </si>
  <si>
    <t>Otplata glavnice HŽ - zajam za modernizaciju KfW - 12900</t>
  </si>
  <si>
    <t>Otplata glavnice HŽ - zajam za modernizaciju KfW - 10725</t>
  </si>
  <si>
    <t>Otplata glavnice Deutschebank-Brod.</t>
  </si>
  <si>
    <t>Otplata glavnice primljenih zajmova od trgovačkih društava i obrtnika izvan javnog sektora</t>
  </si>
  <si>
    <t>Otplata glavnice primljenih zajmova od tuzemnih trgovačkih društava izvan javnog sektora</t>
  </si>
  <si>
    <t>Otplata glavnice primljenih zajmova od drugih razina vlasti</t>
  </si>
  <si>
    <t>Otplata glavnice primljenih zajmova od državnog proračuna</t>
  </si>
  <si>
    <t>Otplata glavnice TLM-HBOR G-10/04</t>
  </si>
  <si>
    <t>Otplata glavnice PIK Vrbovec RG-06/02</t>
  </si>
  <si>
    <t>Otplata glavnice TLM-HBOR G-13/04</t>
  </si>
  <si>
    <t>Otplata glavnice Uljanik TOB</t>
  </si>
  <si>
    <t>Otplata glavnice V.Lenac G-04</t>
  </si>
  <si>
    <t>Otplata glavnice Uljanik TOB 1</t>
  </si>
  <si>
    <t>Otplata glavnice HPB Brodogradnja</t>
  </si>
  <si>
    <t xml:space="preserve">Otplata glavnice HŽ putnički prijevoz </t>
  </si>
  <si>
    <t>Otplata glavnice Varteks</t>
  </si>
  <si>
    <t>Otplata glavnice HABOR Brodogradnja</t>
  </si>
  <si>
    <t>Otplata glavnice KBC 2007 Klupski kredit</t>
  </si>
  <si>
    <t>Otplata glavnice KBC 2003</t>
  </si>
  <si>
    <t>Otplata glavnice Hypo-Brodogradnja</t>
  </si>
  <si>
    <t>Otplata glavnice SGS-Brodogradnja</t>
  </si>
  <si>
    <t>Otplata glavnice HŽ putnički prijevoz</t>
  </si>
  <si>
    <t>Otplata glavnice sind.500 mln EUR</t>
  </si>
  <si>
    <t>Otplata glavnice Valjaonica cijevi Sisak 2006</t>
  </si>
  <si>
    <t>Otplata glavnice sindicirani kredit  760 mln EUR</t>
  </si>
  <si>
    <t>07715</t>
  </si>
  <si>
    <t>Primljene povrati glavnica danih zajmova i depozita</t>
  </si>
  <si>
    <t>Izdaci za dane zajmove i depozite</t>
  </si>
  <si>
    <t>Prijenos depozita iz prethodne godine</t>
  </si>
  <si>
    <t>Planirani prijenos depozita u narednu godinu</t>
  </si>
  <si>
    <t>Primici od povrata depozita i jamčevnih pologa</t>
  </si>
  <si>
    <t>Primici od povrata depozita od kreditnih i ostalih financijskih institucija - tuzemni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</si>
</sst>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\5/\4"/>
    <numFmt numFmtId="165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1"/>
      <name val="Times New Roman"/>
      <family val="1"/>
    </font>
    <font>
      <sz val="11"/>
      <name val="Times New Roman CE"/>
      <family val="0"/>
    </font>
    <font>
      <sz val="11"/>
      <color indexed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E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1" fillId="30" borderId="8" applyNumberFormat="0" applyAlignment="0" applyProtection="0"/>
    <xf numFmtId="4" fontId="3" fillId="31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" fillId="33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2" borderId="10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3" fontId="7" fillId="0" borderId="0" xfId="55" applyNumberFormat="1" applyFont="1" applyFill="1" applyBorder="1" applyAlignment="1">
      <alignment vertical="top" wrapText="1"/>
      <protection/>
    </xf>
    <xf numFmtId="0" fontId="6" fillId="0" borderId="0" xfId="55" applyFont="1" applyFill="1" applyBorder="1" applyAlignment="1">
      <alignment horizontal="center" vertical="top"/>
      <protection/>
    </xf>
    <xf numFmtId="3" fontId="6" fillId="0" borderId="0" xfId="55" applyNumberFormat="1" applyFont="1" applyFill="1" applyBorder="1" applyAlignment="1" quotePrefix="1">
      <alignment horizontal="left" vertical="top" wrapText="1"/>
      <protection/>
    </xf>
    <xf numFmtId="3" fontId="7" fillId="0" borderId="0" xfId="55" applyNumberFormat="1" applyFont="1" applyFill="1" applyBorder="1" applyAlignment="1" quotePrefix="1">
      <alignment horizontal="left" vertical="top" wrapText="1"/>
      <protection/>
    </xf>
    <xf numFmtId="0" fontId="6" fillId="0" borderId="0" xfId="55" applyFont="1" applyFill="1" applyBorder="1" applyAlignment="1">
      <alignment horizontal="center" vertical="top"/>
      <protection/>
    </xf>
    <xf numFmtId="3" fontId="6" fillId="0" borderId="0" xfId="55" applyNumberFormat="1" applyFont="1" applyFill="1" applyBorder="1" applyAlignment="1" quotePrefix="1">
      <alignment horizontal="left" vertical="top" wrapText="1"/>
      <protection/>
    </xf>
    <xf numFmtId="4" fontId="6" fillId="0" borderId="0" xfId="57" applyNumberFormat="1" applyFont="1" applyFill="1" applyBorder="1">
      <alignment/>
      <protection/>
    </xf>
    <xf numFmtId="0" fontId="6" fillId="0" borderId="0" xfId="57" applyFont="1" applyFill="1" applyBorder="1">
      <alignment/>
      <protection/>
    </xf>
    <xf numFmtId="4" fontId="7" fillId="0" borderId="12" xfId="53" applyNumberFormat="1" applyFont="1" applyFill="1" applyBorder="1" applyAlignment="1">
      <alignment horizontal="center" vertical="center" wrapText="1"/>
      <protection/>
    </xf>
    <xf numFmtId="2" fontId="7" fillId="0" borderId="12" xfId="54" applyNumberFormat="1" applyFont="1" applyFill="1" applyBorder="1" applyAlignment="1">
      <alignment horizontal="center" vertic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3" fontId="7" fillId="0" borderId="12" xfId="53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 applyBorder="1">
      <alignment/>
      <protection/>
    </xf>
    <xf numFmtId="3" fontId="7" fillId="0" borderId="0" xfId="57" applyNumberFormat="1" applyFont="1" applyFill="1" applyBorder="1" applyAlignment="1">
      <alignment vertical="center"/>
      <protection/>
    </xf>
    <xf numFmtId="0" fontId="7" fillId="0" borderId="0" xfId="57" applyNumberFormat="1" applyFont="1" applyFill="1" applyBorder="1" applyAlignment="1">
      <alignment vertical="center"/>
      <protection/>
    </xf>
    <xf numFmtId="0" fontId="7" fillId="0" borderId="0" xfId="57" applyNumberFormat="1" applyFont="1" applyFill="1" applyBorder="1" applyAlignment="1">
      <alignment horizontal="center"/>
      <protection/>
    </xf>
    <xf numFmtId="0" fontId="6" fillId="0" borderId="0" xfId="57" applyFont="1" applyFill="1">
      <alignment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vertical="center"/>
      <protection/>
    </xf>
    <xf numFmtId="0" fontId="7" fillId="0" borderId="0" xfId="57" applyNumberFormat="1" applyFont="1" applyFill="1" applyBorder="1" applyAlignment="1" quotePrefix="1">
      <alignment vertical="center"/>
      <protection/>
    </xf>
    <xf numFmtId="0" fontId="7" fillId="0" borderId="0" xfId="57" applyNumberFormat="1" applyFont="1" applyFill="1" applyBorder="1" applyAlignment="1" quotePrefix="1">
      <alignment horizontal="center" vertical="center"/>
      <protection/>
    </xf>
    <xf numFmtId="3" fontId="7" fillId="0" borderId="0" xfId="57" applyNumberFormat="1" applyFont="1" applyFill="1" applyBorder="1" applyAlignment="1" quotePrefix="1">
      <alignment vertical="center" wrapText="1"/>
      <protection/>
    </xf>
    <xf numFmtId="3" fontId="7" fillId="0" borderId="0" xfId="57" applyNumberFormat="1" applyFont="1" applyFill="1" applyBorder="1" applyAlignment="1">
      <alignment vertical="center" wrapText="1"/>
      <protection/>
    </xf>
    <xf numFmtId="0" fontId="6" fillId="0" borderId="0" xfId="57" applyNumberFormat="1" applyFont="1" applyFill="1" applyBorder="1" applyAlignment="1" quotePrefix="1">
      <alignment vertical="center"/>
      <protection/>
    </xf>
    <xf numFmtId="0" fontId="6" fillId="0" borderId="0" xfId="57" applyNumberFormat="1" applyFont="1" applyFill="1" applyBorder="1" applyAlignment="1" quotePrefix="1">
      <alignment horizontal="center" vertical="center"/>
      <protection/>
    </xf>
    <xf numFmtId="0" fontId="6" fillId="0" borderId="0" xfId="57" applyFont="1" applyFill="1">
      <alignment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>
      <alignment vertical="center"/>
      <protection/>
    </xf>
    <xf numFmtId="0" fontId="6" fillId="0" borderId="0" xfId="57" applyNumberFormat="1" applyFont="1" applyFill="1" applyBorder="1" applyAlignment="1">
      <alignment vertical="center"/>
      <protection/>
    </xf>
    <xf numFmtId="0" fontId="6" fillId="0" borderId="0" xfId="57" applyNumberFormat="1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 quotePrefix="1">
      <alignment vertical="center" wrapText="1"/>
      <protection/>
    </xf>
    <xf numFmtId="3" fontId="6" fillId="0" borderId="0" xfId="57" applyNumberFormat="1" applyFont="1" applyFill="1" applyBorder="1" applyAlignment="1">
      <alignment vertical="center" wrapText="1"/>
      <protection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vertical="center" wrapText="1"/>
      <protection/>
    </xf>
    <xf numFmtId="2" fontId="6" fillId="0" borderId="0" xfId="57" applyNumberFormat="1" applyFont="1" applyFill="1" applyBorder="1" applyAlignment="1">
      <alignment horizontal="right" vertical="center"/>
      <protection/>
    </xf>
    <xf numFmtId="4" fontId="7" fillId="0" borderId="0" xfId="53" applyNumberFormat="1" applyFont="1" applyFill="1" applyBorder="1" applyAlignment="1">
      <alignment horizontal="center" vertical="center" wrapText="1"/>
      <protection/>
    </xf>
    <xf numFmtId="2" fontId="7" fillId="0" borderId="0" xfId="57" applyNumberFormat="1" applyFont="1" applyFill="1" applyBorder="1" applyAlignment="1">
      <alignment horizontal="right" vertical="center"/>
      <protection/>
    </xf>
    <xf numFmtId="3" fontId="7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3" fontId="7" fillId="0" borderId="0" xfId="55" applyNumberFormat="1" applyFont="1" applyFill="1" applyBorder="1" applyAlignment="1">
      <alignment vertical="center" wrapText="1"/>
      <protection/>
    </xf>
    <xf numFmtId="4" fontId="6" fillId="0" borderId="0" xfId="57" applyNumberFormat="1" applyFont="1" applyFill="1">
      <alignment/>
      <protection/>
    </xf>
    <xf numFmtId="3" fontId="10" fillId="0" borderId="0" xfId="57" applyNumberFormat="1" applyFont="1" applyFill="1" applyBorder="1" applyAlignment="1" quotePrefix="1">
      <alignment vertical="center"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0" fontId="7" fillId="0" borderId="0" xfId="57" applyFont="1" applyFill="1" applyBorder="1" applyAlignment="1">
      <alignment horizontal="center"/>
      <protection/>
    </xf>
    <xf numFmtId="0" fontId="6" fillId="0" borderId="0" xfId="57" applyNumberFormat="1" applyFont="1" applyFill="1" applyBorder="1" applyAlignment="1">
      <alignment horizontal="center"/>
      <protection/>
    </xf>
    <xf numFmtId="0" fontId="6" fillId="0" borderId="0" xfId="57" applyNumberFormat="1" applyFont="1" applyFill="1" applyBorder="1" applyAlignment="1" quotePrefix="1">
      <alignment horizontal="center"/>
      <protection/>
    </xf>
    <xf numFmtId="3" fontId="6" fillId="0" borderId="0" xfId="52" applyNumberFormat="1" applyFont="1" applyFill="1" applyBorder="1" applyAlignment="1">
      <alignment vertical="center" wrapText="1"/>
      <protection/>
    </xf>
    <xf numFmtId="4" fontId="6" fillId="0" borderId="0" xfId="0" applyNumberFormat="1" applyFont="1" applyFill="1" applyBorder="1" applyAlignment="1">
      <alignment horizontal="right"/>
    </xf>
    <xf numFmtId="3" fontId="6" fillId="0" borderId="0" xfId="52" applyNumberFormat="1" applyFont="1" applyFill="1" applyBorder="1" applyAlignment="1" quotePrefix="1">
      <alignment horizontal="left" vertical="center" wrapText="1"/>
      <protection/>
    </xf>
    <xf numFmtId="3" fontId="11" fillId="0" borderId="0" xfId="52" applyNumberFormat="1" applyFont="1" applyFill="1" applyBorder="1" applyAlignment="1">
      <alignment vertical="center" wrapText="1"/>
      <protection/>
    </xf>
    <xf numFmtId="4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57" applyNumberFormat="1" applyFont="1" applyFill="1" applyBorder="1" applyAlignment="1">
      <alignment horizontal="center" vertical="top"/>
      <protection/>
    </xf>
    <xf numFmtId="0" fontId="6" fillId="0" borderId="0" xfId="0" applyNumberFormat="1" applyFont="1" applyFill="1" applyBorder="1" applyAlignment="1" quotePrefix="1">
      <alignment horizontal="center" vertical="top"/>
    </xf>
    <xf numFmtId="0" fontId="6" fillId="0" borderId="0" xfId="52" applyFont="1" applyFill="1" applyBorder="1" applyAlignment="1">
      <alignment horizontal="left" vertical="center" wrapText="1"/>
      <protection/>
    </xf>
    <xf numFmtId="4" fontId="6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7" fillId="0" borderId="0" xfId="52" applyNumberFormat="1" applyFont="1" applyFill="1" applyBorder="1" applyAlignment="1">
      <alignment horizontal="right" wrapText="1"/>
      <protection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57" applyFont="1" applyFill="1" applyBorder="1" applyAlignment="1">
      <alignment horizontal="center"/>
      <protection/>
    </xf>
    <xf numFmtId="3" fontId="11" fillId="0" borderId="0" xfId="52" applyNumberFormat="1" applyFont="1" applyFill="1" applyBorder="1" applyAlignment="1">
      <alignment wrapText="1"/>
      <protection/>
    </xf>
    <xf numFmtId="3" fontId="6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4" fontId="6" fillId="0" borderId="0" xfId="95" applyNumberFormat="1" applyFont="1" applyFill="1" applyBorder="1">
      <alignment horizontal="right" vertical="center"/>
    </xf>
    <xf numFmtId="3" fontId="6" fillId="0" borderId="0" xfId="52" applyNumberFormat="1" applyFont="1" applyFill="1" applyBorder="1" applyAlignment="1" quotePrefix="1">
      <alignment horizontal="left" wrapText="1"/>
      <protection/>
    </xf>
    <xf numFmtId="3" fontId="6" fillId="0" borderId="0" xfId="52" applyNumberFormat="1" applyFont="1" applyFill="1" applyBorder="1" applyAlignment="1">
      <alignment horizontal="left" wrapText="1"/>
      <protection/>
    </xf>
    <xf numFmtId="3" fontId="7" fillId="0" borderId="0" xfId="52" applyNumberFormat="1" applyFont="1" applyFill="1" applyBorder="1" applyAlignment="1" quotePrefix="1">
      <alignment horizontal="right" wrapText="1"/>
      <protection/>
    </xf>
    <xf numFmtId="3" fontId="6" fillId="0" borderId="0" xfId="57" applyNumberFormat="1" applyFont="1" applyFill="1" applyBorder="1" applyAlignment="1">
      <alignment horizontal="center"/>
      <protection/>
    </xf>
    <xf numFmtId="4" fontId="7" fillId="0" borderId="0" xfId="57" applyNumberFormat="1" applyFont="1" applyFill="1" applyBorder="1">
      <alignment/>
      <protection/>
    </xf>
    <xf numFmtId="3" fontId="7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 quotePrefix="1">
      <alignment horizontal="center"/>
      <protection/>
    </xf>
    <xf numFmtId="3" fontId="7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center"/>
      <protection/>
    </xf>
    <xf numFmtId="4" fontId="7" fillId="0" borderId="0" xfId="57" applyNumberFormat="1" applyFont="1" applyFill="1">
      <alignment/>
      <protection/>
    </xf>
    <xf numFmtId="0" fontId="7" fillId="0" borderId="0" xfId="57" applyNumberFormat="1" applyFont="1" applyFill="1" applyAlignment="1" quotePrefix="1">
      <alignment horizontal="center"/>
      <protection/>
    </xf>
    <xf numFmtId="3" fontId="6" fillId="0" borderId="0" xfId="57" applyNumberFormat="1" applyFont="1" applyFill="1" applyAlignment="1">
      <alignment horizontal="center"/>
      <protection/>
    </xf>
    <xf numFmtId="0" fontId="6" fillId="0" borderId="0" xfId="57" applyNumberFormat="1" applyFont="1" applyFill="1" applyAlignment="1">
      <alignment horizontal="center"/>
      <protection/>
    </xf>
    <xf numFmtId="2" fontId="7" fillId="0" borderId="12" xfId="54" applyNumberFormat="1" applyFont="1" applyFill="1" applyBorder="1" applyAlignment="1">
      <alignment horizontal="center" vertical="center" wrapText="1"/>
      <protection/>
    </xf>
    <xf numFmtId="3" fontId="14" fillId="0" borderId="0" xfId="57" applyNumberFormat="1" applyFont="1" applyFill="1" applyBorder="1" applyAlignment="1">
      <alignment vertical="center" wrapText="1"/>
      <protection/>
    </xf>
    <xf numFmtId="3" fontId="6" fillId="0" borderId="0" xfId="55" applyNumberFormat="1" applyFont="1" applyFill="1" applyBorder="1" applyAlignment="1">
      <alignment horizontal="left" vertical="top" wrapText="1"/>
      <protection/>
    </xf>
    <xf numFmtId="0" fontId="13" fillId="0" borderId="0" xfId="57" applyNumberFormat="1" applyFont="1" applyFill="1" applyBorder="1" applyAlignment="1">
      <alignment vertical="center"/>
      <protection/>
    </xf>
    <xf numFmtId="0" fontId="13" fillId="0" borderId="0" xfId="57" applyNumberFormat="1" applyFont="1" applyFill="1" applyBorder="1" applyAlignment="1" quotePrefix="1">
      <alignment horizontal="center"/>
      <protection/>
    </xf>
    <xf numFmtId="49" fontId="13" fillId="0" borderId="0" xfId="57" applyNumberFormat="1" applyFont="1" applyFill="1" applyBorder="1" applyAlignment="1" quotePrefix="1">
      <alignment horizontal="center"/>
      <protection/>
    </xf>
    <xf numFmtId="3" fontId="16" fillId="0" borderId="0" xfId="52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>
      <alignment wrapText="1"/>
    </xf>
    <xf numFmtId="0" fontId="13" fillId="0" borderId="0" xfId="0" applyNumberFormat="1" applyFont="1" applyFill="1" applyBorder="1" applyAlignment="1" quotePrefix="1">
      <alignment horizontal="center" vertical="top"/>
    </xf>
    <xf numFmtId="0" fontId="13" fillId="0" borderId="0" xfId="52" applyFont="1" applyFill="1" applyBorder="1" applyAlignment="1">
      <alignment horizontal="left" vertical="center" wrapText="1"/>
      <protection/>
    </xf>
    <xf numFmtId="49" fontId="13" fillId="0" borderId="0" xfId="0" applyNumberFormat="1" applyFont="1" applyFill="1" applyBorder="1" applyAlignment="1" quotePrefix="1">
      <alignment horizontal="center" vertical="top"/>
    </xf>
    <xf numFmtId="0" fontId="15" fillId="0" borderId="0" xfId="0" applyFont="1" applyFill="1" applyBorder="1" applyAlignment="1">
      <alignment horizontal="left" wrapText="1"/>
    </xf>
    <xf numFmtId="0" fontId="6" fillId="0" borderId="0" xfId="57" applyFont="1" applyFill="1" applyBorder="1" applyAlignment="1">
      <alignment horizontal="center" vertical="center"/>
      <protection/>
    </xf>
    <xf numFmtId="3" fontId="7" fillId="0" borderId="0" xfId="55" applyNumberFormat="1" applyFont="1" applyFill="1" applyBorder="1" applyAlignment="1" quotePrefix="1">
      <alignment vertical="center" wrapText="1"/>
      <protection/>
    </xf>
    <xf numFmtId="164" fontId="7" fillId="0" borderId="0" xfId="55" applyNumberFormat="1" applyFont="1" applyFill="1" applyBorder="1" applyAlignment="1" quotePrefix="1">
      <alignment vertical="center" wrapText="1"/>
      <protection/>
    </xf>
    <xf numFmtId="3" fontId="6" fillId="0" borderId="0" xfId="0" applyNumberFormat="1" applyFont="1" applyFill="1" applyBorder="1" applyAlignment="1">
      <alignment horizontal="left" vertical="justify" wrapText="1"/>
    </xf>
    <xf numFmtId="0" fontId="6" fillId="0" borderId="0" xfId="57" applyFont="1" applyFill="1" applyAlignment="1">
      <alignment wrapText="1"/>
      <protection/>
    </xf>
    <xf numFmtId="3" fontId="10" fillId="0" borderId="0" xfId="0" applyNumberFormat="1" applyFont="1" applyFill="1" applyBorder="1" applyAlignment="1" quotePrefix="1">
      <alignment horizontal="left" vertical="justify" wrapText="1"/>
    </xf>
    <xf numFmtId="3" fontId="6" fillId="0" borderId="0" xfId="0" applyNumberFormat="1" applyFont="1" applyFill="1" applyBorder="1" applyAlignment="1" quotePrefix="1">
      <alignment horizontal="left" vertical="justify" wrapText="1"/>
    </xf>
    <xf numFmtId="3" fontId="7" fillId="0" borderId="0" xfId="0" applyNumberFormat="1" applyFont="1" applyFill="1" applyBorder="1" applyAlignment="1">
      <alignment horizontal="left" vertical="justify" wrapText="1"/>
    </xf>
    <xf numFmtId="3" fontId="6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Alignment="1">
      <alignment horizontal="left" vertical="justify" wrapText="1"/>
    </xf>
    <xf numFmtId="0" fontId="13" fillId="0" borderId="0" xfId="57" applyFont="1" applyFill="1" applyAlignment="1">
      <alignment wrapText="1"/>
      <protection/>
    </xf>
    <xf numFmtId="3" fontId="13" fillId="0" borderId="0" xfId="0" applyNumberFormat="1" applyFont="1" applyFill="1" applyBorder="1" applyAlignment="1">
      <alignment horizontal="left" vertical="justify" wrapText="1"/>
    </xf>
    <xf numFmtId="0" fontId="7" fillId="0" borderId="0" xfId="57" applyFont="1" applyFill="1" applyBorder="1" applyAlignment="1" quotePrefix="1">
      <alignment horizontal="left" wrapText="1"/>
      <protection/>
    </xf>
    <xf numFmtId="3" fontId="6" fillId="0" borderId="0" xfId="57" applyNumberFormat="1" applyFont="1" applyFill="1" applyBorder="1" applyAlignment="1">
      <alignment horizontal="justify" wrapText="1"/>
      <protection/>
    </xf>
    <xf numFmtId="3" fontId="7" fillId="0" borderId="0" xfId="57" applyNumberFormat="1" applyFont="1" applyFill="1" applyBorder="1" applyAlignment="1">
      <alignment horizontal="left" vertical="justify" wrapText="1"/>
      <protection/>
    </xf>
    <xf numFmtId="0" fontId="7" fillId="0" borderId="0" xfId="57" applyFont="1" applyFill="1" applyBorder="1" applyAlignment="1">
      <alignment wrapText="1"/>
      <protection/>
    </xf>
    <xf numFmtId="3" fontId="6" fillId="0" borderId="0" xfId="57" applyNumberFormat="1" applyFont="1" applyFill="1" applyBorder="1" applyAlignment="1" quotePrefix="1">
      <alignment horizontal="left" wrapText="1"/>
      <protection/>
    </xf>
    <xf numFmtId="3" fontId="6" fillId="0" borderId="0" xfId="57" applyNumberFormat="1" applyFont="1" applyFill="1" applyBorder="1" applyAlignment="1">
      <alignment wrapText="1"/>
      <protection/>
    </xf>
    <xf numFmtId="3" fontId="6" fillId="0" borderId="0" xfId="57" applyNumberFormat="1" applyFont="1" applyFill="1" applyAlignment="1">
      <alignment wrapText="1"/>
      <protection/>
    </xf>
    <xf numFmtId="3" fontId="6" fillId="0" borderId="0" xfId="57" applyNumberFormat="1" applyFont="1" applyFill="1" applyAlignment="1" quotePrefix="1">
      <alignment horizontal="left" vertical="justify" wrapText="1"/>
      <protection/>
    </xf>
    <xf numFmtId="3" fontId="6" fillId="0" borderId="0" xfId="57" applyNumberFormat="1" applyFont="1" applyFill="1" applyAlignment="1">
      <alignment horizontal="justify" wrapText="1"/>
      <protection/>
    </xf>
    <xf numFmtId="3" fontId="6" fillId="0" borderId="0" xfId="57" applyNumberFormat="1" applyFont="1" applyFill="1" applyAlignment="1">
      <alignment vertical="justify" wrapText="1"/>
      <protection/>
    </xf>
    <xf numFmtId="3" fontId="6" fillId="0" borderId="0" xfId="57" applyNumberFormat="1" applyFont="1" applyFill="1" applyAlignment="1" quotePrefix="1">
      <alignment horizontal="left" wrapText="1"/>
      <protection/>
    </xf>
    <xf numFmtId="3" fontId="7" fillId="0" borderId="0" xfId="57" applyNumberFormat="1" applyFont="1" applyFill="1" applyAlignment="1">
      <alignment wrapText="1"/>
      <protection/>
    </xf>
    <xf numFmtId="3" fontId="7" fillId="0" borderId="0" xfId="57" applyNumberFormat="1" applyFont="1" applyFill="1" applyBorder="1" applyAlignment="1">
      <alignment wrapText="1"/>
      <protection/>
    </xf>
    <xf numFmtId="3" fontId="6" fillId="0" borderId="0" xfId="57" applyNumberFormat="1" applyFont="1" applyFill="1" applyAlignment="1">
      <alignment horizontal="left" wrapText="1"/>
      <protection/>
    </xf>
    <xf numFmtId="3" fontId="6" fillId="0" borderId="0" xfId="57" applyNumberFormat="1" applyFont="1" applyFill="1" applyAlignment="1">
      <alignment horizontal="justify" vertical="justify" wrapText="1"/>
      <protection/>
    </xf>
    <xf numFmtId="0" fontId="7" fillId="0" borderId="0" xfId="57" applyFont="1" applyFill="1" applyAlignment="1">
      <alignment horizontal="justify" wrapText="1"/>
      <protection/>
    </xf>
    <xf numFmtId="0" fontId="7" fillId="0" borderId="0" xfId="57" applyFont="1" applyFill="1" applyAlignment="1" quotePrefix="1">
      <alignment horizontal="left" wrapText="1"/>
      <protection/>
    </xf>
    <xf numFmtId="0" fontId="6" fillId="0" borderId="0" xfId="57" applyFont="1" applyFill="1" applyAlignment="1">
      <alignment wrapText="1"/>
      <protection/>
    </xf>
    <xf numFmtId="4" fontId="6" fillId="0" borderId="0" xfId="52" applyNumberFormat="1" applyFont="1" applyFill="1" applyBorder="1" applyAlignment="1">
      <alignment horizontal="left" vertical="top" wrapText="1"/>
      <protection/>
    </xf>
    <xf numFmtId="4" fontId="17" fillId="0" borderId="0" xfId="0" applyNumberFormat="1" applyFont="1" applyFill="1" applyBorder="1" applyAlignment="1">
      <alignment horizontal="right"/>
    </xf>
    <xf numFmtId="4" fontId="18" fillId="0" borderId="0" xfId="52" applyNumberFormat="1" applyFont="1" applyFill="1" applyBorder="1" applyAlignment="1">
      <alignment horizontal="right" wrapText="1"/>
      <protection/>
    </xf>
    <xf numFmtId="0" fontId="18" fillId="0" borderId="0" xfId="57" applyFont="1" applyFill="1">
      <alignment/>
      <protection/>
    </xf>
    <xf numFmtId="3" fontId="18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horizontal="right"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4" fontId="6" fillId="0" borderId="0" xfId="55" applyNumberFormat="1" applyFont="1" applyFill="1" applyBorder="1" applyAlignment="1">
      <alignment horizontal="right" vertical="center"/>
      <protection/>
    </xf>
    <xf numFmtId="4" fontId="7" fillId="0" borderId="0" xfId="55" applyNumberFormat="1" applyFont="1" applyFill="1" applyBorder="1" applyAlignment="1">
      <alignment horizontal="right" vertical="center"/>
      <protection/>
    </xf>
    <xf numFmtId="4" fontId="6" fillId="0" borderId="0" xfId="57" applyNumberFormat="1" applyFont="1" applyFill="1" applyBorder="1" applyAlignment="1">
      <alignment horizontal="right" vertical="center"/>
      <protection/>
    </xf>
    <xf numFmtId="4" fontId="6" fillId="0" borderId="0" xfId="57" applyNumberFormat="1" applyFont="1" applyFill="1" applyBorder="1" applyAlignment="1">
      <alignment horizontal="right" vertical="center"/>
      <protection/>
    </xf>
    <xf numFmtId="4" fontId="7" fillId="0" borderId="0" xfId="57" applyNumberFormat="1" applyFont="1" applyFill="1" applyBorder="1" applyAlignment="1">
      <alignment horizontal="right" vertical="center"/>
      <protection/>
    </xf>
    <xf numFmtId="4" fontId="6" fillId="0" borderId="0" xfId="57" applyNumberFormat="1" applyFont="1" applyFill="1" applyAlignment="1">
      <alignment horizontal="right" vertical="center"/>
      <protection/>
    </xf>
    <xf numFmtId="4" fontId="10" fillId="0" borderId="0" xfId="57" applyNumberFormat="1" applyFont="1" applyFill="1" applyBorder="1" applyAlignment="1">
      <alignment horizontal="right" vertical="center"/>
      <protection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57" applyNumberFormat="1" applyFont="1" applyFill="1" applyBorder="1" applyAlignment="1">
      <alignment horizontal="right" vertical="center"/>
      <protection/>
    </xf>
    <xf numFmtId="4" fontId="6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0" xfId="52" applyNumberFormat="1" applyFont="1" applyFill="1" applyBorder="1" applyAlignment="1">
      <alignment horizontal="right" vertical="center" wrapText="1"/>
      <protection/>
    </xf>
    <xf numFmtId="4" fontId="10" fillId="0" borderId="0" xfId="52" applyNumberFormat="1" applyFont="1" applyFill="1" applyBorder="1" applyAlignment="1">
      <alignment horizontal="right" vertical="center" wrapText="1"/>
      <protection/>
    </xf>
    <xf numFmtId="4" fontId="7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horizontal="center" vertical="center"/>
      <protection/>
    </xf>
    <xf numFmtId="4" fontId="13" fillId="0" borderId="0" xfId="52" applyNumberFormat="1" applyFont="1" applyFill="1" applyBorder="1" applyAlignment="1">
      <alignment horizontal="right" vertical="center" wrapText="1"/>
      <protection/>
    </xf>
    <xf numFmtId="2" fontId="6" fillId="0" borderId="0" xfId="57" applyNumberFormat="1" applyFont="1" applyFill="1" applyBorder="1" applyAlignment="1">
      <alignment horizontal="right" vertical="center"/>
      <protection/>
    </xf>
    <xf numFmtId="2" fontId="7" fillId="0" borderId="0" xfId="57" applyNumberFormat="1" applyFont="1" applyFill="1" applyBorder="1" applyAlignment="1">
      <alignment horizontal="right" vertical="center"/>
      <protection/>
    </xf>
    <xf numFmtId="2" fontId="10" fillId="0" borderId="0" xfId="57" applyNumberFormat="1" applyFont="1" applyFill="1" applyBorder="1" applyAlignment="1">
      <alignment horizontal="right" vertical="center"/>
      <protection/>
    </xf>
    <xf numFmtId="2" fontId="6" fillId="0" borderId="0" xfId="57" applyNumberFormat="1" applyFont="1" applyFill="1" applyAlignment="1">
      <alignment horizontal="right" vertical="center"/>
      <protection/>
    </xf>
    <xf numFmtId="3" fontId="7" fillId="0" borderId="0" xfId="55" applyNumberFormat="1" applyFont="1" applyFill="1" applyBorder="1" applyAlignment="1">
      <alignment horizontal="left" vertical="top" wrapText="1"/>
      <protection/>
    </xf>
    <xf numFmtId="3" fontId="6" fillId="0" borderId="0" xfId="55" applyNumberFormat="1" applyFont="1" applyFill="1" applyBorder="1" applyAlignment="1">
      <alignment horizontal="left" vertical="top"/>
      <protection/>
    </xf>
    <xf numFmtId="4" fontId="7" fillId="0" borderId="0" xfId="52" applyNumberFormat="1" applyFont="1" applyFill="1" applyBorder="1" applyAlignment="1">
      <alignment horizontal="right" vertical="center" wrapText="1"/>
      <protection/>
    </xf>
    <xf numFmtId="0" fontId="6" fillId="0" borderId="0" xfId="55" applyNumberFormat="1" applyFont="1" applyFill="1" applyBorder="1" applyAlignment="1" quotePrefix="1">
      <alignment vertical="top"/>
      <protection/>
    </xf>
    <xf numFmtId="3" fontId="7" fillId="0" borderId="0" xfId="52" applyNumberFormat="1" applyFont="1" applyFill="1" applyBorder="1" applyAlignment="1">
      <alignment horizontal="left" wrapText="1"/>
      <protection/>
    </xf>
    <xf numFmtId="4" fontId="14" fillId="0" borderId="0" xfId="57" applyNumberFormat="1" applyFont="1" applyFill="1" applyBorder="1" applyAlignment="1">
      <alignment vertical="center"/>
      <protection/>
    </xf>
    <xf numFmtId="4" fontId="14" fillId="0" borderId="0" xfId="53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" fontId="7" fillId="0" borderId="0" xfId="55" applyNumberFormat="1" applyFont="1" applyFill="1" applyBorder="1" applyAlignment="1" quotePrefix="1">
      <alignment horizontal="left" vertical="top"/>
      <protection/>
    </xf>
    <xf numFmtId="4" fontId="19" fillId="0" borderId="0" xfId="55" applyNumberFormat="1" applyFont="1" applyFill="1" applyBorder="1" applyAlignment="1">
      <alignment horizontal="right" vertical="top"/>
      <protection/>
    </xf>
    <xf numFmtId="3" fontId="19" fillId="0" borderId="0" xfId="55" applyNumberFormat="1" applyFont="1" applyFill="1" applyBorder="1" applyAlignment="1">
      <alignment horizontal="left" vertical="top"/>
      <protection/>
    </xf>
    <xf numFmtId="0" fontId="19" fillId="0" borderId="0" xfId="55" applyNumberFormat="1" applyFont="1" applyFill="1" applyBorder="1" applyAlignment="1" quotePrefix="1">
      <alignment horizontal="center" vertical="top"/>
      <protection/>
    </xf>
    <xf numFmtId="3" fontId="19" fillId="0" borderId="0" xfId="55" applyNumberFormat="1" applyFont="1" applyFill="1" applyBorder="1" applyAlignment="1">
      <alignment horizontal="left" vertical="top" wrapText="1"/>
      <protection/>
    </xf>
    <xf numFmtId="0" fontId="20" fillId="0" borderId="0" xfId="55" applyNumberFormat="1" applyFont="1" applyFill="1" applyBorder="1" applyAlignment="1" quotePrefix="1">
      <alignment horizontal="center" vertical="top"/>
      <protection/>
    </xf>
    <xf numFmtId="3" fontId="20" fillId="0" borderId="0" xfId="55" applyNumberFormat="1" applyFont="1" applyFill="1" applyBorder="1" applyAlignment="1">
      <alignment horizontal="left" vertical="top" wrapText="1"/>
      <protection/>
    </xf>
    <xf numFmtId="4" fontId="19" fillId="0" borderId="0" xfId="55" applyNumberFormat="1" applyFont="1" applyFill="1" applyBorder="1" applyAlignment="1">
      <alignment horizontal="right" vertical="top"/>
      <protection/>
    </xf>
    <xf numFmtId="4" fontId="20" fillId="0" borderId="0" xfId="55" applyNumberFormat="1" applyFont="1" applyFill="1" applyBorder="1" applyAlignment="1">
      <alignment horizontal="right" vertical="top"/>
      <protection/>
    </xf>
    <xf numFmtId="4" fontId="20" fillId="0" borderId="0" xfId="55" applyNumberFormat="1" applyFont="1" applyFill="1" applyBorder="1" applyAlignment="1">
      <alignment horizontal="right" vertical="top"/>
      <protection/>
    </xf>
    <xf numFmtId="3" fontId="21" fillId="0" borderId="0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 quotePrefix="1">
      <alignment horizontal="center" vertical="top"/>
    </xf>
    <xf numFmtId="3" fontId="22" fillId="0" borderId="0" xfId="0" applyNumberFormat="1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right"/>
    </xf>
    <xf numFmtId="0" fontId="21" fillId="0" borderId="0" xfId="57" applyFont="1" applyFill="1">
      <alignment/>
      <protection/>
    </xf>
    <xf numFmtId="0" fontId="7" fillId="0" borderId="13" xfId="57" applyFont="1" applyFill="1" applyBorder="1" applyAlignment="1" quotePrefix="1">
      <alignment horizontal="left"/>
      <protection/>
    </xf>
    <xf numFmtId="3" fontId="7" fillId="0" borderId="12" xfId="57" applyNumberFormat="1" applyFont="1" applyFill="1" applyBorder="1" applyAlignment="1">
      <alignment horizontal="center" vertical="center" wrapText="1"/>
      <protection/>
    </xf>
    <xf numFmtId="3" fontId="7" fillId="0" borderId="12" xfId="57" applyNumberFormat="1" applyFont="1" applyFill="1" applyBorder="1" applyAlignment="1" quotePrefix="1">
      <alignment horizontal="center" vertic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</cellXfs>
  <cellStyles count="9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Obično_List1" xfId="52"/>
    <cellStyle name="Obično_Polugodišnji-sabor" xfId="53"/>
    <cellStyle name="Obično_prihodi 2005" xfId="54"/>
    <cellStyle name="Obično_Raeun financiranja 06-05" xfId="55"/>
    <cellStyle name="Obično_Rebalans 04 - PRIHODI- Zadnji" xfId="56"/>
    <cellStyle name="Obično_Rnfin Rebalans 06. -ANALITIKA (za prilog)" xfId="57"/>
    <cellStyle name="Percent" xfId="58"/>
    <cellStyle name="Povezana ćelija" xfId="59"/>
    <cellStyle name="Followed Hyperlink" xfId="60"/>
    <cellStyle name="Provjera ćelije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defined" xfId="100"/>
    <cellStyle name="Tekst objašnjenja" xfId="101"/>
    <cellStyle name="Tekst upozorenja" xfId="102"/>
    <cellStyle name="Ukupni zbroj" xfId="103"/>
    <cellStyle name="Unos" xfId="104"/>
    <cellStyle name="Currency" xfId="105"/>
    <cellStyle name="Currency [0]" xfId="106"/>
    <cellStyle name="Comma" xfId="107"/>
    <cellStyle name="Comma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135</xdr:row>
      <xdr:rowOff>0</xdr:rowOff>
    </xdr:from>
    <xdr:to>
      <xdr:col>5</xdr:col>
      <xdr:colOff>190500</xdr:colOff>
      <xdr:row>135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1859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2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4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42"/>
  <sheetViews>
    <sheetView tabSelected="1" zoomScale="80" zoomScaleNormal="80" zoomScalePageLayoutView="0" workbookViewId="0" topLeftCell="A1">
      <selection activeCell="F65" sqref="F65"/>
    </sheetView>
  </sheetViews>
  <sheetFormatPr defaultColWidth="10.7109375" defaultRowHeight="12.75"/>
  <cols>
    <col min="1" max="1" width="4.7109375" style="26" customWidth="1"/>
    <col min="2" max="2" width="11.28125" style="85" bestFit="1" customWidth="1"/>
    <col min="3" max="3" width="7.00390625" style="85" customWidth="1"/>
    <col min="4" max="4" width="61.28125" style="128" customWidth="1"/>
    <col min="5" max="5" width="19.421875" style="152" bestFit="1" customWidth="1"/>
    <col min="6" max="6" width="19.421875" style="141" bestFit="1" customWidth="1"/>
    <col min="7" max="7" width="10.57421875" style="159" customWidth="1"/>
    <col min="8" max="8" width="17.28125" style="17" bestFit="1" customWidth="1"/>
    <col min="9" max="9" width="19.421875" style="17" bestFit="1" customWidth="1"/>
    <col min="10" max="10" width="10.7109375" style="17" customWidth="1"/>
    <col min="11" max="11" width="7.28125" style="17" customWidth="1"/>
    <col min="12" max="12" width="15.00390625" style="17" customWidth="1"/>
    <col min="13" max="14" width="10.7109375" style="17" customWidth="1"/>
    <col min="15" max="15" width="0.85546875" style="17" customWidth="1"/>
    <col min="16" max="16384" width="10.7109375" style="17" customWidth="1"/>
  </cols>
  <sheetData>
    <row r="1" spans="1:7" s="8" customFormat="1" ht="15">
      <c r="A1" s="186" t="s">
        <v>0</v>
      </c>
      <c r="B1" s="186"/>
      <c r="C1" s="186"/>
      <c r="D1" s="186"/>
      <c r="E1" s="135"/>
      <c r="F1" s="139"/>
      <c r="G1" s="39"/>
    </row>
    <row r="2" spans="1:7" s="8" customFormat="1" ht="43.5" customHeight="1">
      <c r="A2" s="189" t="s">
        <v>1</v>
      </c>
      <c r="B2" s="189"/>
      <c r="C2" s="189"/>
      <c r="D2" s="189"/>
      <c r="E2" s="9" t="s">
        <v>126</v>
      </c>
      <c r="F2" s="9" t="s">
        <v>145</v>
      </c>
      <c r="G2" s="10" t="s">
        <v>2</v>
      </c>
    </row>
    <row r="3" spans="1:7" s="13" customFormat="1" ht="28.5">
      <c r="A3" s="187">
        <v>1</v>
      </c>
      <c r="B3" s="188"/>
      <c r="C3" s="188"/>
      <c r="D3" s="11">
        <v>2</v>
      </c>
      <c r="E3" s="12">
        <v>3</v>
      </c>
      <c r="F3" s="12">
        <v>4</v>
      </c>
      <c r="G3" s="86" t="s">
        <v>94</v>
      </c>
    </row>
    <row r="4" spans="1:12" ht="15.75">
      <c r="A4" s="14"/>
      <c r="B4" s="15"/>
      <c r="C4" s="16"/>
      <c r="D4" s="99" t="s">
        <v>3</v>
      </c>
      <c r="E4" s="134">
        <f>E5+E6+E7-E65</f>
        <v>7952960790.970005</v>
      </c>
      <c r="F4" s="134">
        <f>F5+F6+F7-F65</f>
        <v>7455903612.82</v>
      </c>
      <c r="G4" s="41">
        <f>F4/E4*100</f>
        <v>93.7500361033544</v>
      </c>
      <c r="H4" s="8"/>
      <c r="I4" s="166"/>
      <c r="L4" s="8"/>
    </row>
    <row r="5" spans="1:9" ht="15.75">
      <c r="A5" s="14"/>
      <c r="B5" s="15"/>
      <c r="C5" s="16"/>
      <c r="D5" s="170" t="s">
        <v>214</v>
      </c>
      <c r="E5" s="134">
        <v>-3315168392.16</v>
      </c>
      <c r="F5" s="171">
        <v>3272623830.44</v>
      </c>
      <c r="G5" s="41"/>
      <c r="H5" s="8"/>
      <c r="I5" s="165"/>
    </row>
    <row r="6" spans="1:9" ht="16.5" customHeight="1">
      <c r="A6" s="14"/>
      <c r="B6" s="15"/>
      <c r="C6" s="18"/>
      <c r="D6" s="170" t="s">
        <v>215</v>
      </c>
      <c r="E6" s="134"/>
      <c r="F6" s="171">
        <v>-8149320500.56</v>
      </c>
      <c r="G6" s="41"/>
      <c r="H6" s="8"/>
      <c r="I6" s="165"/>
    </row>
    <row r="7" spans="1:9" ht="15.75">
      <c r="A7" s="14">
        <v>8</v>
      </c>
      <c r="B7" s="15"/>
      <c r="C7" s="18"/>
      <c r="D7" s="100" t="s">
        <v>4</v>
      </c>
      <c r="E7" s="134">
        <f>E9+E24+E30+E35</f>
        <v>30215094010.660004</v>
      </c>
      <c r="F7" s="134">
        <f>F9+F24+F30+F35</f>
        <v>23288450558.079998</v>
      </c>
      <c r="G7" s="41">
        <f>F7/E7*100</f>
        <v>77.07555220534394</v>
      </c>
      <c r="H7" s="8"/>
      <c r="I7" s="165"/>
    </row>
    <row r="8" spans="1:9" ht="9.75" customHeight="1">
      <c r="A8" s="14"/>
      <c r="B8" s="15"/>
      <c r="C8" s="18"/>
      <c r="D8" s="38"/>
      <c r="E8" s="134"/>
      <c r="F8" s="134"/>
      <c r="G8" s="41"/>
      <c r="H8" s="8"/>
      <c r="I8" s="165"/>
    </row>
    <row r="9" spans="1:9" ht="15.75">
      <c r="A9" s="14">
        <v>81</v>
      </c>
      <c r="B9" s="20"/>
      <c r="C9" s="21"/>
      <c r="D9" s="22" t="s">
        <v>212</v>
      </c>
      <c r="E9" s="134">
        <f>E10+E12+E14+E17+E22</f>
        <v>7879981636.16</v>
      </c>
      <c r="F9" s="134">
        <f>F10+F12+F14+F17+F22</f>
        <v>8626843234.83</v>
      </c>
      <c r="G9" s="41">
        <f aca="true" t="shared" si="0" ref="G9:G16">F9/E9*100</f>
        <v>109.47796115720332</v>
      </c>
      <c r="H9" s="8"/>
      <c r="I9" s="165"/>
    </row>
    <row r="10" spans="1:9" ht="28.5">
      <c r="A10" s="14">
        <v>812</v>
      </c>
      <c r="B10" s="20"/>
      <c r="C10" s="21"/>
      <c r="D10" s="23" t="s">
        <v>5</v>
      </c>
      <c r="E10" s="134">
        <f>E11</f>
        <v>34547571.32</v>
      </c>
      <c r="F10" s="134">
        <f>F11</f>
        <v>37174805.84</v>
      </c>
      <c r="G10" s="41">
        <f t="shared" si="0"/>
        <v>107.6046865803243</v>
      </c>
      <c r="H10" s="8"/>
      <c r="I10" s="165"/>
    </row>
    <row r="11" spans="1:59" ht="33.75" customHeight="1">
      <c r="A11" s="14"/>
      <c r="B11" s="24">
        <v>8121</v>
      </c>
      <c r="C11" s="25"/>
      <c r="D11" s="88" t="s">
        <v>6</v>
      </c>
      <c r="E11" s="136">
        <v>34547571.32</v>
      </c>
      <c r="F11" s="136">
        <v>37174805.84</v>
      </c>
      <c r="G11" s="39">
        <f t="shared" si="0"/>
        <v>107.6046865803243</v>
      </c>
      <c r="H11" s="13"/>
      <c r="I11" s="16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</row>
    <row r="12" spans="1:59" ht="31.5">
      <c r="A12" s="14">
        <v>814</v>
      </c>
      <c r="B12" s="24"/>
      <c r="C12" s="25"/>
      <c r="D12" s="87" t="s">
        <v>146</v>
      </c>
      <c r="E12" s="137">
        <f>E13</f>
        <v>0</v>
      </c>
      <c r="F12" s="137">
        <f>F13</f>
        <v>109997.16</v>
      </c>
      <c r="G12" s="39"/>
      <c r="H12" s="1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</row>
    <row r="13" spans="1:59" ht="15">
      <c r="A13" s="14"/>
      <c r="B13" s="24">
        <v>8141</v>
      </c>
      <c r="C13" s="25"/>
      <c r="D13" s="88" t="s">
        <v>147</v>
      </c>
      <c r="E13" s="136">
        <v>0</v>
      </c>
      <c r="F13" s="136">
        <v>109997.16</v>
      </c>
      <c r="G13" s="39"/>
      <c r="H13" s="13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</row>
    <row r="14" spans="1:59" ht="33.75" customHeight="1">
      <c r="A14" s="20">
        <v>816</v>
      </c>
      <c r="B14" s="24"/>
      <c r="C14" s="25"/>
      <c r="D14" s="160" t="s">
        <v>7</v>
      </c>
      <c r="E14" s="137">
        <f>SUM(E15:E16)</f>
        <v>215007694.93</v>
      </c>
      <c r="F14" s="137">
        <f>SUM(F15:F16)</f>
        <v>148814285.71</v>
      </c>
      <c r="G14" s="41">
        <f t="shared" si="0"/>
        <v>69.21346966602727</v>
      </c>
      <c r="H14" s="13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</row>
    <row r="15" spans="1:8" ht="30">
      <c r="A15" s="20"/>
      <c r="B15" s="24">
        <v>8163</v>
      </c>
      <c r="C15" s="25"/>
      <c r="D15" s="88" t="s">
        <v>8</v>
      </c>
      <c r="E15" s="138">
        <v>214565928.81</v>
      </c>
      <c r="F15" s="138">
        <v>147957655.9</v>
      </c>
      <c r="G15" s="156">
        <f t="shared" si="0"/>
        <v>68.95673358793968</v>
      </c>
      <c r="H15" s="8"/>
    </row>
    <row r="16" spans="1:8" ht="17.25" customHeight="1">
      <c r="A16" s="14"/>
      <c r="B16" s="24">
        <v>8164</v>
      </c>
      <c r="C16" s="25"/>
      <c r="D16" s="88" t="s">
        <v>9</v>
      </c>
      <c r="E16" s="139">
        <v>441766.12</v>
      </c>
      <c r="F16" s="139">
        <v>856629.81</v>
      </c>
      <c r="G16" s="156">
        <f t="shared" si="0"/>
        <v>193.91025504626748</v>
      </c>
      <c r="H16" s="8"/>
    </row>
    <row r="17" spans="1:8" ht="17.25" customHeight="1">
      <c r="A17" s="14">
        <v>817</v>
      </c>
      <c r="B17" s="24"/>
      <c r="C17" s="25"/>
      <c r="D17" s="160" t="s">
        <v>10</v>
      </c>
      <c r="E17" s="134">
        <f>SUM(E18:E21)</f>
        <v>1126369.98</v>
      </c>
      <c r="F17" s="134">
        <f>SUM(F18:F21)</f>
        <v>56282034.269999996</v>
      </c>
      <c r="G17" s="41">
        <f>F17/E17*100</f>
        <v>4996.762633002701</v>
      </c>
      <c r="H17" s="8"/>
    </row>
    <row r="18" spans="1:8" ht="17.25" customHeight="1">
      <c r="A18" s="14"/>
      <c r="B18" s="24">
        <v>8171</v>
      </c>
      <c r="C18" s="25"/>
      <c r="D18" s="88" t="s">
        <v>148</v>
      </c>
      <c r="E18" s="138">
        <v>0</v>
      </c>
      <c r="F18" s="138">
        <v>8751813.64</v>
      </c>
      <c r="G18" s="39"/>
      <c r="H18" s="8"/>
    </row>
    <row r="19" spans="1:8" ht="17.25" customHeight="1">
      <c r="A19" s="14"/>
      <c r="B19" s="163">
        <v>8173</v>
      </c>
      <c r="C19" s="161"/>
      <c r="D19" s="88" t="s">
        <v>11</v>
      </c>
      <c r="E19" s="139">
        <v>114835</v>
      </c>
      <c r="F19" s="139">
        <v>41403.53</v>
      </c>
      <c r="G19" s="39">
        <f>F19/E19*100</f>
        <v>36.05480036574215</v>
      </c>
      <c r="H19" s="8"/>
    </row>
    <row r="20" spans="1:8" ht="17.25" customHeight="1">
      <c r="A20" s="14"/>
      <c r="B20" s="163">
        <v>8174</v>
      </c>
      <c r="C20" s="161"/>
      <c r="D20" s="88" t="s">
        <v>12</v>
      </c>
      <c r="E20" s="139">
        <v>1011534.98</v>
      </c>
      <c r="F20" s="139">
        <v>1007300.98</v>
      </c>
      <c r="G20" s="39">
        <f>F20/E20*100</f>
        <v>99.58142821714381</v>
      </c>
      <c r="H20" s="8"/>
    </row>
    <row r="21" spans="1:8" ht="17.25" customHeight="1">
      <c r="A21" s="14"/>
      <c r="B21" s="163">
        <v>8176</v>
      </c>
      <c r="C21" s="161"/>
      <c r="D21" s="88" t="s">
        <v>149</v>
      </c>
      <c r="E21" s="139">
        <v>0</v>
      </c>
      <c r="F21" s="139">
        <v>46481516.12</v>
      </c>
      <c r="G21" s="39"/>
      <c r="H21" s="8"/>
    </row>
    <row r="22" spans="1:8" ht="17.25" customHeight="1">
      <c r="A22" s="14">
        <v>818</v>
      </c>
      <c r="B22" s="172"/>
      <c r="C22" s="173"/>
      <c r="D22" s="174" t="s">
        <v>216</v>
      </c>
      <c r="E22" s="177">
        <f>E23</f>
        <v>7629299999.93</v>
      </c>
      <c r="F22" s="177">
        <f>F23</f>
        <v>8384462111.85</v>
      </c>
      <c r="G22" s="41">
        <f>F22/E22*100</f>
        <v>109.89818347590119</v>
      </c>
      <c r="H22" s="8"/>
    </row>
    <row r="23" spans="1:8" ht="25.5">
      <c r="A23" s="14"/>
      <c r="B23" s="163">
        <v>8181</v>
      </c>
      <c r="C23" s="175"/>
      <c r="D23" s="176" t="s">
        <v>217</v>
      </c>
      <c r="E23" s="178">
        <v>7629299999.93</v>
      </c>
      <c r="F23" s="179">
        <v>8384462111.85</v>
      </c>
      <c r="G23" s="39">
        <f>F23/E23*100</f>
        <v>109.89818347590119</v>
      </c>
      <c r="H23" s="8"/>
    </row>
    <row r="24" spans="1:8" s="28" customFormat="1" ht="15" customHeight="1">
      <c r="A24" s="14">
        <v>82</v>
      </c>
      <c r="B24" s="20"/>
      <c r="C24" s="21"/>
      <c r="D24" s="23" t="s">
        <v>132</v>
      </c>
      <c r="E24" s="134">
        <f>E25+E27</f>
        <v>19647976509.58</v>
      </c>
      <c r="F24" s="134">
        <f>F25+F27</f>
        <v>13161456708.33</v>
      </c>
      <c r="G24" s="41">
        <f>F24/E24*100</f>
        <v>66.98632147647729</v>
      </c>
      <c r="H24" s="27"/>
    </row>
    <row r="25" spans="1:8" s="28" customFormat="1" ht="15.75" customHeight="1">
      <c r="A25" s="15">
        <v>821</v>
      </c>
      <c r="B25" s="29"/>
      <c r="C25" s="30"/>
      <c r="D25" s="22" t="s">
        <v>13</v>
      </c>
      <c r="E25" s="137">
        <f>E26</f>
        <v>1363025559.58</v>
      </c>
      <c r="F25" s="137">
        <f>F26</f>
        <v>1720791708.33</v>
      </c>
      <c r="G25" s="41">
        <f>F25/E25*100</f>
        <v>126.24794129761156</v>
      </c>
      <c r="H25" s="27"/>
    </row>
    <row r="26" spans="1:8" ht="15.75" customHeight="1">
      <c r="A26" s="31"/>
      <c r="B26" s="32">
        <v>8211</v>
      </c>
      <c r="C26" s="33"/>
      <c r="D26" s="34" t="s">
        <v>14</v>
      </c>
      <c r="E26" s="136">
        <v>1363025559.58</v>
      </c>
      <c r="F26" s="136">
        <v>1720791708.33</v>
      </c>
      <c r="G26" s="41">
        <f>F26/E26*100</f>
        <v>126.24794129761156</v>
      </c>
      <c r="H26" s="8"/>
    </row>
    <row r="27" spans="1:8" s="28" customFormat="1" ht="16.5" customHeight="1">
      <c r="A27" s="15">
        <v>822</v>
      </c>
      <c r="B27" s="29"/>
      <c r="C27" s="30"/>
      <c r="D27" s="23" t="s">
        <v>15</v>
      </c>
      <c r="E27" s="137">
        <f>SUM(E28:E29)</f>
        <v>18284950950</v>
      </c>
      <c r="F27" s="137">
        <f>SUM(F28:F29)</f>
        <v>11440665000</v>
      </c>
      <c r="G27" s="41">
        <f aca="true" t="shared" si="1" ref="G27:G36">F27/E27*100</f>
        <v>62.56874864627405</v>
      </c>
      <c r="H27" s="27"/>
    </row>
    <row r="28" spans="1:8" s="26" customFormat="1" ht="16.5" customHeight="1">
      <c r="A28" s="32"/>
      <c r="B28" s="19">
        <v>8221</v>
      </c>
      <c r="C28" s="98"/>
      <c r="D28" s="35" t="s">
        <v>125</v>
      </c>
      <c r="E28" s="138">
        <v>8796525950</v>
      </c>
      <c r="F28" s="138">
        <v>0</v>
      </c>
      <c r="G28" s="156"/>
      <c r="H28" s="13"/>
    </row>
    <row r="29" spans="1:8" ht="16.5" customHeight="1">
      <c r="A29" s="31"/>
      <c r="B29" s="32">
        <v>8222</v>
      </c>
      <c r="C29" s="33"/>
      <c r="D29" s="34" t="s">
        <v>16</v>
      </c>
      <c r="E29" s="139">
        <v>9488425000</v>
      </c>
      <c r="F29" s="139">
        <v>11440665000</v>
      </c>
      <c r="G29" s="39">
        <f t="shared" si="1"/>
        <v>120.57496370577836</v>
      </c>
      <c r="H29" s="8"/>
    </row>
    <row r="30" spans="1:8" ht="16.5" customHeight="1">
      <c r="A30" s="14">
        <v>83</v>
      </c>
      <c r="B30" s="32"/>
      <c r="C30" s="33"/>
      <c r="D30" s="160" t="s">
        <v>99</v>
      </c>
      <c r="E30" s="140">
        <f>E31+E33</f>
        <v>905361597.93</v>
      </c>
      <c r="F30" s="140">
        <f>F31+F33</f>
        <v>1100304.1</v>
      </c>
      <c r="G30" s="41">
        <f t="shared" si="1"/>
        <v>0.12153200472780298</v>
      </c>
      <c r="H30" s="8"/>
    </row>
    <row r="31" spans="1:8" ht="29.25" customHeight="1">
      <c r="A31" s="14">
        <v>832</v>
      </c>
      <c r="B31" s="32"/>
      <c r="C31" s="33"/>
      <c r="D31" s="23" t="s">
        <v>129</v>
      </c>
      <c r="E31" s="140">
        <f>E32</f>
        <v>905361597.93</v>
      </c>
      <c r="F31" s="140">
        <f>F32</f>
        <v>1006345.1</v>
      </c>
      <c r="G31" s="41">
        <f t="shared" si="1"/>
        <v>0.11115394139765665</v>
      </c>
      <c r="H31" s="8"/>
    </row>
    <row r="32" spans="1:8" ht="16.5" customHeight="1">
      <c r="A32" s="31"/>
      <c r="B32" s="32">
        <v>8321</v>
      </c>
      <c r="C32" s="33"/>
      <c r="D32" s="35" t="s">
        <v>57</v>
      </c>
      <c r="E32" s="139">
        <v>905361597.93</v>
      </c>
      <c r="F32" s="139">
        <v>1006345.1</v>
      </c>
      <c r="G32" s="39">
        <f t="shared" si="1"/>
        <v>0.11115394139765665</v>
      </c>
      <c r="H32" s="8"/>
    </row>
    <row r="33" spans="1:8" ht="32.25" customHeight="1">
      <c r="A33" s="14">
        <v>834</v>
      </c>
      <c r="B33" s="32"/>
      <c r="C33" s="33"/>
      <c r="D33" s="23" t="s">
        <v>150</v>
      </c>
      <c r="E33" s="140">
        <f>E34</f>
        <v>0</v>
      </c>
      <c r="F33" s="140">
        <f>F34</f>
        <v>93959</v>
      </c>
      <c r="G33" s="39"/>
      <c r="H33" s="8"/>
    </row>
    <row r="34" spans="1:8" ht="16.5" customHeight="1">
      <c r="A34" s="31"/>
      <c r="B34" s="32">
        <v>8341</v>
      </c>
      <c r="C34" s="33"/>
      <c r="D34" s="35" t="s">
        <v>151</v>
      </c>
      <c r="E34" s="139">
        <v>0</v>
      </c>
      <c r="F34" s="139">
        <v>93959</v>
      </c>
      <c r="G34" s="39"/>
      <c r="H34" s="8"/>
    </row>
    <row r="35" spans="1:8" s="28" customFormat="1" ht="14.25">
      <c r="A35" s="14">
        <v>84</v>
      </c>
      <c r="B35" s="20"/>
      <c r="C35" s="21"/>
      <c r="D35" s="22" t="s">
        <v>17</v>
      </c>
      <c r="E35" s="134">
        <f>E36+E59+E62</f>
        <v>1781774266.9900002</v>
      </c>
      <c r="F35" s="134">
        <f>F36+F59+F62</f>
        <v>1499050310.8200002</v>
      </c>
      <c r="G35" s="41">
        <f t="shared" si="1"/>
        <v>84.13244812163477</v>
      </c>
      <c r="H35" s="27"/>
    </row>
    <row r="36" spans="1:8" s="28" customFormat="1" ht="28.5">
      <c r="A36" s="20">
        <v>841</v>
      </c>
      <c r="B36" s="29"/>
      <c r="C36" s="30"/>
      <c r="D36" s="22" t="s">
        <v>133</v>
      </c>
      <c r="E36" s="134">
        <v>97037486.94</v>
      </c>
      <c r="F36" s="134">
        <f>F37+F54</f>
        <v>627669528.97</v>
      </c>
      <c r="G36" s="41">
        <f t="shared" si="1"/>
        <v>646.8320117957086</v>
      </c>
      <c r="H36" s="27"/>
    </row>
    <row r="37" spans="1:8" ht="15">
      <c r="A37" s="31"/>
      <c r="B37" s="24">
        <v>8413</v>
      </c>
      <c r="C37" s="25"/>
      <c r="D37" s="34" t="s">
        <v>134</v>
      </c>
      <c r="E37" s="141">
        <f>E49+E53</f>
        <v>97037486.94</v>
      </c>
      <c r="F37" s="141">
        <f>F49+F53</f>
        <v>290648932.36</v>
      </c>
      <c r="G37" s="39">
        <f>F37/E37*100</f>
        <v>299.52232021395344</v>
      </c>
      <c r="H37" s="8"/>
    </row>
    <row r="38" spans="1:8" ht="15">
      <c r="A38" s="14"/>
      <c r="B38" s="15"/>
      <c r="C38" s="18"/>
      <c r="D38" s="23" t="s">
        <v>18</v>
      </c>
      <c r="E38" s="139"/>
      <c r="F38" s="139"/>
      <c r="G38" s="39"/>
      <c r="H38" s="8"/>
    </row>
    <row r="39" spans="1:8" ht="30">
      <c r="A39" s="31"/>
      <c r="B39" s="33">
        <v>841320116</v>
      </c>
      <c r="C39" s="33">
        <v>10005</v>
      </c>
      <c r="D39" s="35" t="s">
        <v>19</v>
      </c>
      <c r="E39" s="139">
        <v>9597608.29</v>
      </c>
      <c r="F39" s="139">
        <v>0</v>
      </c>
      <c r="G39" s="39">
        <f>F39/E39*100</f>
        <v>0</v>
      </c>
      <c r="H39" s="8"/>
    </row>
    <row r="40" spans="1:8" ht="17.25" customHeight="1">
      <c r="A40" s="31"/>
      <c r="B40" s="33">
        <v>841320121</v>
      </c>
      <c r="C40" s="36" t="s">
        <v>21</v>
      </c>
      <c r="D40" s="101" t="s">
        <v>22</v>
      </c>
      <c r="E40" s="139">
        <v>0</v>
      </c>
      <c r="F40" s="139">
        <v>0</v>
      </c>
      <c r="G40" s="39"/>
      <c r="H40" s="8"/>
    </row>
    <row r="41" spans="1:8" ht="15">
      <c r="A41" s="31"/>
      <c r="B41" s="33">
        <v>841320122</v>
      </c>
      <c r="C41" s="36" t="s">
        <v>23</v>
      </c>
      <c r="D41" s="101" t="s">
        <v>24</v>
      </c>
      <c r="E41" s="139">
        <v>0</v>
      </c>
      <c r="F41" s="139">
        <v>0</v>
      </c>
      <c r="G41" s="39"/>
      <c r="H41" s="8"/>
    </row>
    <row r="42" spans="1:8" ht="15">
      <c r="A42" s="31"/>
      <c r="B42" s="33">
        <v>841320126</v>
      </c>
      <c r="C42" s="36" t="s">
        <v>25</v>
      </c>
      <c r="D42" s="101" t="s">
        <v>26</v>
      </c>
      <c r="E42" s="139">
        <v>10742875.49</v>
      </c>
      <c r="F42" s="139">
        <v>13351266.89</v>
      </c>
      <c r="G42" s="39">
        <f>F42/E42*100</f>
        <v>124.28019762891249</v>
      </c>
      <c r="H42" s="8"/>
    </row>
    <row r="43" spans="1:8" ht="15">
      <c r="A43" s="31"/>
      <c r="B43" s="33">
        <v>841320127</v>
      </c>
      <c r="C43" s="36">
        <v>11005</v>
      </c>
      <c r="D43" s="101" t="s">
        <v>27</v>
      </c>
      <c r="E43" s="139">
        <v>14117820.71</v>
      </c>
      <c r="F43" s="139">
        <v>0</v>
      </c>
      <c r="G43" s="39">
        <f>F43/E43*100</f>
        <v>0</v>
      </c>
      <c r="H43" s="8"/>
    </row>
    <row r="44" spans="1:8" ht="30">
      <c r="A44" s="31"/>
      <c r="B44" s="33">
        <v>841320129</v>
      </c>
      <c r="C44" s="37" t="s">
        <v>112</v>
      </c>
      <c r="D44" s="101" t="s">
        <v>28</v>
      </c>
      <c r="E44" s="139">
        <v>53004657.08</v>
      </c>
      <c r="F44" s="139">
        <v>56063535.3</v>
      </c>
      <c r="G44" s="39">
        <f>F44/E44*100</f>
        <v>105.77096124852432</v>
      </c>
      <c r="H44" s="8"/>
    </row>
    <row r="45" spans="1:8" ht="15">
      <c r="A45" s="31"/>
      <c r="B45" s="33">
        <v>841320132</v>
      </c>
      <c r="C45" s="36">
        <v>11005</v>
      </c>
      <c r="D45" s="38" t="s">
        <v>29</v>
      </c>
      <c r="E45" s="139">
        <v>3786855</v>
      </c>
      <c r="F45" s="139">
        <v>14565942.43</v>
      </c>
      <c r="G45" s="39">
        <f>F45/E45*100</f>
        <v>384.6448419598849</v>
      </c>
      <c r="H45" s="8"/>
    </row>
    <row r="46" spans="1:8" ht="15">
      <c r="A46" s="31"/>
      <c r="B46" s="33">
        <v>841320133</v>
      </c>
      <c r="C46" s="36"/>
      <c r="D46" s="38" t="s">
        <v>95</v>
      </c>
      <c r="E46" s="139"/>
      <c r="F46" s="139"/>
      <c r="G46" s="39"/>
      <c r="H46" s="8"/>
    </row>
    <row r="47" spans="1:8" ht="15">
      <c r="A47" s="31"/>
      <c r="B47" s="33">
        <v>841320135</v>
      </c>
      <c r="C47" s="36" t="s">
        <v>171</v>
      </c>
      <c r="D47" s="38" t="s">
        <v>113</v>
      </c>
      <c r="E47" s="139">
        <v>5787670.37</v>
      </c>
      <c r="F47" s="139">
        <v>7000945.05</v>
      </c>
      <c r="G47" s="39"/>
      <c r="H47" s="8"/>
    </row>
    <row r="48" spans="1:8" ht="15">
      <c r="A48" s="31"/>
      <c r="B48" s="33">
        <v>841320140</v>
      </c>
      <c r="C48" s="36">
        <v>10205</v>
      </c>
      <c r="D48" s="38" t="s">
        <v>152</v>
      </c>
      <c r="E48" s="139"/>
      <c r="F48" s="139">
        <v>7583155.18</v>
      </c>
      <c r="G48" s="39"/>
      <c r="H48" s="8"/>
    </row>
    <row r="49" spans="1:8" ht="18" customHeight="1">
      <c r="A49" s="14"/>
      <c r="B49" s="33"/>
      <c r="C49" s="33"/>
      <c r="D49" s="23" t="s">
        <v>30</v>
      </c>
      <c r="E49" s="134">
        <f>SUM(E39:E48)</f>
        <v>97037486.94</v>
      </c>
      <c r="F49" s="134">
        <f>SUM(F39:F48)</f>
        <v>98564844.85</v>
      </c>
      <c r="G49" s="157">
        <f>F49/E49*100</f>
        <v>101.57398749510527</v>
      </c>
      <c r="H49" s="8"/>
    </row>
    <row r="50" spans="1:8" ht="18" customHeight="1">
      <c r="A50" s="14"/>
      <c r="B50" s="33"/>
      <c r="C50" s="33"/>
      <c r="D50" s="23" t="s">
        <v>153</v>
      </c>
      <c r="E50" s="134"/>
      <c r="F50" s="134"/>
      <c r="G50" s="39"/>
      <c r="H50" s="8"/>
    </row>
    <row r="51" spans="1:8" ht="33" customHeight="1">
      <c r="A51" s="14"/>
      <c r="B51" s="33">
        <v>841320404</v>
      </c>
      <c r="C51" s="25" t="s">
        <v>154</v>
      </c>
      <c r="D51" s="35" t="s">
        <v>155</v>
      </c>
      <c r="E51" s="134"/>
      <c r="F51" s="138">
        <v>8730087.51</v>
      </c>
      <c r="G51" s="39"/>
      <c r="H51" s="8"/>
    </row>
    <row r="52" spans="1:8" ht="18" customHeight="1">
      <c r="A52" s="14"/>
      <c r="B52" s="33">
        <v>841320411</v>
      </c>
      <c r="C52" s="25" t="s">
        <v>20</v>
      </c>
      <c r="D52" s="35" t="s">
        <v>156</v>
      </c>
      <c r="E52" s="134"/>
      <c r="F52" s="138">
        <v>183354000</v>
      </c>
      <c r="G52" s="39"/>
      <c r="H52" s="8"/>
    </row>
    <row r="53" spans="1:8" ht="18" customHeight="1">
      <c r="A53" s="14"/>
      <c r="B53" s="33"/>
      <c r="C53" s="33"/>
      <c r="D53" s="23" t="s">
        <v>157</v>
      </c>
      <c r="E53" s="134"/>
      <c r="F53" s="134">
        <f>SUM(F51:F52)</f>
        <v>192084087.51</v>
      </c>
      <c r="G53" s="39"/>
      <c r="H53" s="8"/>
    </row>
    <row r="54" spans="1:8" ht="18" customHeight="1">
      <c r="A54" s="14"/>
      <c r="B54" s="33">
        <v>8414</v>
      </c>
      <c r="C54" s="33"/>
      <c r="D54" s="35" t="s">
        <v>158</v>
      </c>
      <c r="E54" s="134"/>
      <c r="F54" s="138">
        <v>337020596.61</v>
      </c>
      <c r="G54" s="39"/>
      <c r="H54" s="8"/>
    </row>
    <row r="55" spans="1:8" ht="18" customHeight="1">
      <c r="A55" s="14"/>
      <c r="B55" s="33"/>
      <c r="C55" s="33"/>
      <c r="D55" s="23" t="s">
        <v>159</v>
      </c>
      <c r="E55" s="134"/>
      <c r="F55" s="138"/>
      <c r="G55" s="39"/>
      <c r="H55" s="8"/>
    </row>
    <row r="56" spans="1:8" ht="18" customHeight="1">
      <c r="A56" s="14"/>
      <c r="B56" s="33">
        <v>841420204</v>
      </c>
      <c r="C56" s="25" t="s">
        <v>20</v>
      </c>
      <c r="D56" s="35" t="s">
        <v>160</v>
      </c>
      <c r="E56" s="134"/>
      <c r="F56" s="138">
        <v>183050640</v>
      </c>
      <c r="G56" s="39"/>
      <c r="H56" s="8"/>
    </row>
    <row r="57" spans="1:8" ht="18" customHeight="1">
      <c r="A57" s="14"/>
      <c r="B57" s="33">
        <v>841420205</v>
      </c>
      <c r="C57" s="25" t="s">
        <v>32</v>
      </c>
      <c r="D57" s="35" t="s">
        <v>161</v>
      </c>
      <c r="E57" s="134"/>
      <c r="F57" s="138">
        <v>153969956.61</v>
      </c>
      <c r="G57" s="39"/>
      <c r="H57" s="8"/>
    </row>
    <row r="58" spans="1:8" ht="18" customHeight="1">
      <c r="A58" s="14"/>
      <c r="B58" s="33"/>
      <c r="C58" s="33"/>
      <c r="D58" s="23" t="s">
        <v>162</v>
      </c>
      <c r="E58" s="134"/>
      <c r="F58" s="134">
        <f>SUM(F54:F57)</f>
        <v>674041193.22</v>
      </c>
      <c r="G58" s="39"/>
      <c r="H58" s="8"/>
    </row>
    <row r="59" spans="1:8" s="28" customFormat="1" ht="29.25" customHeight="1">
      <c r="A59" s="14">
        <v>842</v>
      </c>
      <c r="B59" s="33"/>
      <c r="C59" s="33"/>
      <c r="D59" s="1" t="s">
        <v>33</v>
      </c>
      <c r="E59" s="134">
        <v>57727912.67</v>
      </c>
      <c r="F59" s="134">
        <f>SUM(F60:F61)</f>
        <v>360000000</v>
      </c>
      <c r="G59" s="157">
        <f>F59/E59*100</f>
        <v>623.6151340824151</v>
      </c>
      <c r="H59" s="27"/>
    </row>
    <row r="60" spans="1:8" s="28" customFormat="1" ht="29.25" customHeight="1">
      <c r="A60" s="14"/>
      <c r="B60" s="33">
        <v>8422</v>
      </c>
      <c r="C60" s="33"/>
      <c r="D60" s="1" t="s">
        <v>163</v>
      </c>
      <c r="E60" s="134"/>
      <c r="F60" s="138">
        <v>360000000</v>
      </c>
      <c r="G60" s="157"/>
      <c r="H60" s="27"/>
    </row>
    <row r="61" spans="1:8" s="28" customFormat="1" ht="18" customHeight="1">
      <c r="A61" s="14"/>
      <c r="B61" s="2">
        <v>8424</v>
      </c>
      <c r="C61" s="3"/>
      <c r="D61" s="3" t="s">
        <v>135</v>
      </c>
      <c r="E61" s="138">
        <v>57727912.67</v>
      </c>
      <c r="F61" s="138">
        <v>0</v>
      </c>
      <c r="G61" s="139">
        <f>F61/E61*100</f>
        <v>0</v>
      </c>
      <c r="H61" s="27"/>
    </row>
    <row r="62" spans="1:8" s="28" customFormat="1" ht="30" customHeight="1">
      <c r="A62" s="14">
        <v>844</v>
      </c>
      <c r="B62" s="2"/>
      <c r="C62" s="3"/>
      <c r="D62" s="4" t="s">
        <v>136</v>
      </c>
      <c r="E62" s="134">
        <v>1627008867.38</v>
      </c>
      <c r="F62" s="134">
        <f>SUM(F63:F64)</f>
        <v>511380781.85</v>
      </c>
      <c r="G62" s="139">
        <f>F62/E62*100</f>
        <v>31.430731085902753</v>
      </c>
      <c r="H62" s="40"/>
    </row>
    <row r="63" spans="1:8" s="28" customFormat="1" ht="15.75" customHeight="1">
      <c r="A63" s="14"/>
      <c r="B63" s="5">
        <v>8443</v>
      </c>
      <c r="C63" s="3"/>
      <c r="D63" s="6" t="s">
        <v>34</v>
      </c>
      <c r="E63" s="138">
        <v>1627008867.38</v>
      </c>
      <c r="F63" s="138">
        <v>511380781.85</v>
      </c>
      <c r="G63" s="139">
        <f>F63/E63*100</f>
        <v>31.430731085902753</v>
      </c>
      <c r="H63" s="27"/>
    </row>
    <row r="64" spans="1:8" s="28" customFormat="1" ht="15.75" customHeight="1">
      <c r="A64" s="14"/>
      <c r="B64" s="5">
        <v>8446</v>
      </c>
      <c r="C64" s="33"/>
      <c r="D64" s="6" t="s">
        <v>35</v>
      </c>
      <c r="E64" s="138">
        <v>0</v>
      </c>
      <c r="F64" s="138">
        <v>0</v>
      </c>
      <c r="G64" s="41"/>
      <c r="H64" s="27"/>
    </row>
    <row r="65" spans="1:9" ht="28.5">
      <c r="A65" s="29">
        <v>5</v>
      </c>
      <c r="B65" s="42"/>
      <c r="C65" s="43"/>
      <c r="D65" s="44" t="s">
        <v>36</v>
      </c>
      <c r="E65" s="134">
        <f>E66+E89+E98+E201</f>
        <v>18946964827.53</v>
      </c>
      <c r="F65" s="134">
        <f>F66+F89+F98+F201</f>
        <v>10955850275.14</v>
      </c>
      <c r="G65" s="41">
        <f aca="true" t="shared" si="2" ref="G65:G70">F65/E65*100</f>
        <v>57.82377480967883</v>
      </c>
      <c r="H65" s="8"/>
      <c r="I65" s="45"/>
    </row>
    <row r="66" spans="1:8" s="28" customFormat="1" ht="18.75" customHeight="1">
      <c r="A66" s="29">
        <v>51</v>
      </c>
      <c r="B66" s="15"/>
      <c r="C66" s="18"/>
      <c r="D66" s="23" t="s">
        <v>213</v>
      </c>
      <c r="E66" s="134">
        <f>E67+E71+E76+E83</f>
        <v>2563569971.84</v>
      </c>
      <c r="F66" s="134">
        <f>F67+F71+F76+F83</f>
        <v>516231215.61</v>
      </c>
      <c r="G66" s="41">
        <f t="shared" si="2"/>
        <v>20.13720012641104</v>
      </c>
      <c r="H66" s="27"/>
    </row>
    <row r="67" spans="1:8" s="28" customFormat="1" ht="30.75" customHeight="1">
      <c r="A67" s="15">
        <v>512</v>
      </c>
      <c r="B67" s="29"/>
      <c r="C67" s="30"/>
      <c r="D67" s="22" t="s">
        <v>37</v>
      </c>
      <c r="E67" s="134">
        <f>E68</f>
        <v>79029095.34</v>
      </c>
      <c r="F67" s="134">
        <f>F68</f>
        <v>98652697.67999999</v>
      </c>
      <c r="G67" s="41">
        <f t="shared" si="2"/>
        <v>124.83085787022496</v>
      </c>
      <c r="H67" s="27"/>
    </row>
    <row r="68" spans="1:8" ht="30.75" customHeight="1">
      <c r="A68" s="19"/>
      <c r="B68" s="32">
        <v>5121</v>
      </c>
      <c r="C68" s="33"/>
      <c r="D68" s="46" t="s">
        <v>38</v>
      </c>
      <c r="E68" s="142">
        <f>SUM(E69:E70)</f>
        <v>79029095.34</v>
      </c>
      <c r="F68" s="142">
        <f>SUM(F69:F70)</f>
        <v>98652697.67999999</v>
      </c>
      <c r="G68" s="39">
        <f t="shared" si="2"/>
        <v>124.83085787022496</v>
      </c>
      <c r="H68" s="8"/>
    </row>
    <row r="69" spans="1:8" ht="15" customHeight="1">
      <c r="A69" s="19"/>
      <c r="B69" s="32"/>
      <c r="C69" s="25" t="s">
        <v>100</v>
      </c>
      <c r="D69" s="35" t="s">
        <v>39</v>
      </c>
      <c r="E69" s="139">
        <v>16231815.61</v>
      </c>
      <c r="F69" s="139">
        <v>23697583.91</v>
      </c>
      <c r="G69" s="39">
        <f t="shared" si="2"/>
        <v>145.99465937378278</v>
      </c>
      <c r="H69" s="8"/>
    </row>
    <row r="70" spans="1:8" ht="17.25" customHeight="1">
      <c r="A70" s="19"/>
      <c r="B70" s="32"/>
      <c r="C70" s="25" t="s">
        <v>101</v>
      </c>
      <c r="D70" s="35" t="s">
        <v>40</v>
      </c>
      <c r="E70" s="139">
        <v>62797279.73</v>
      </c>
      <c r="F70" s="139">
        <v>74955113.77</v>
      </c>
      <c r="G70" s="39">
        <f t="shared" si="2"/>
        <v>119.36044696883879</v>
      </c>
      <c r="H70" s="8"/>
    </row>
    <row r="71" spans="1:8" s="28" customFormat="1" ht="17.25" customHeight="1">
      <c r="A71" s="15">
        <v>514</v>
      </c>
      <c r="B71" s="29"/>
      <c r="C71" s="30"/>
      <c r="D71" s="22" t="s">
        <v>42</v>
      </c>
      <c r="E71" s="134">
        <f>E72</f>
        <v>2379522097.84</v>
      </c>
      <c r="F71" s="134">
        <f>F72</f>
        <v>118641022.78</v>
      </c>
      <c r="G71" s="41">
        <f aca="true" t="shared" si="3" ref="G71:G99">F71/E71*100</f>
        <v>4.985918092027631</v>
      </c>
      <c r="H71" s="27"/>
    </row>
    <row r="72" spans="1:8" ht="15">
      <c r="A72" s="19"/>
      <c r="B72" s="32">
        <v>5141</v>
      </c>
      <c r="C72" s="33"/>
      <c r="D72" s="46" t="s">
        <v>43</v>
      </c>
      <c r="E72" s="142">
        <f>SUM(E73:E75)</f>
        <v>2379522097.84</v>
      </c>
      <c r="F72" s="142">
        <f>SUM(F73:F75)</f>
        <v>118641022.78</v>
      </c>
      <c r="G72" s="158">
        <f t="shared" si="3"/>
        <v>4.985918092027631</v>
      </c>
      <c r="H72" s="7"/>
    </row>
    <row r="73" spans="1:8" ht="18" customHeight="1">
      <c r="A73" s="19"/>
      <c r="B73" s="32"/>
      <c r="C73" s="25" t="s">
        <v>32</v>
      </c>
      <c r="D73" s="35" t="s">
        <v>114</v>
      </c>
      <c r="E73" s="139">
        <v>1818710400</v>
      </c>
      <c r="F73" s="139">
        <v>0</v>
      </c>
      <c r="G73" s="39">
        <f t="shared" si="3"/>
        <v>0</v>
      </c>
      <c r="H73" s="8"/>
    </row>
    <row r="74" spans="1:8" ht="18" customHeight="1">
      <c r="A74" s="19"/>
      <c r="B74" s="32"/>
      <c r="C74" s="25" t="s">
        <v>32</v>
      </c>
      <c r="D74" s="102" t="s">
        <v>44</v>
      </c>
      <c r="E74" s="139">
        <v>552589045.88</v>
      </c>
      <c r="F74" s="139">
        <v>117944386.27</v>
      </c>
      <c r="G74" s="39"/>
      <c r="H74" s="8"/>
    </row>
    <row r="75" spans="1:8" ht="18" customHeight="1">
      <c r="A75" s="19"/>
      <c r="B75" s="32"/>
      <c r="C75" s="25" t="s">
        <v>32</v>
      </c>
      <c r="D75" s="34" t="s">
        <v>43</v>
      </c>
      <c r="E75" s="139">
        <v>8222651.96</v>
      </c>
      <c r="F75" s="139">
        <v>696636.51</v>
      </c>
      <c r="G75" s="39"/>
      <c r="H75" s="8"/>
    </row>
    <row r="76" spans="1:8" s="28" customFormat="1" ht="33.75" customHeight="1">
      <c r="A76" s="15">
        <v>516</v>
      </c>
      <c r="B76" s="29"/>
      <c r="C76" s="30"/>
      <c r="D76" s="22" t="s">
        <v>45</v>
      </c>
      <c r="E76" s="134">
        <f>E77+E81</f>
        <v>37333483.410000004</v>
      </c>
      <c r="F76" s="134">
        <f>F77+F81</f>
        <v>29006155.97</v>
      </c>
      <c r="G76" s="41">
        <f t="shared" si="3"/>
        <v>77.69474830797739</v>
      </c>
      <c r="H76" s="27"/>
    </row>
    <row r="77" spans="1:8" ht="18.75" customHeight="1">
      <c r="A77" s="19"/>
      <c r="B77" s="32">
        <v>5163</v>
      </c>
      <c r="C77" s="25"/>
      <c r="D77" s="103" t="s">
        <v>46</v>
      </c>
      <c r="E77" s="143">
        <f>SUM(E78:E80)</f>
        <v>29824611.46</v>
      </c>
      <c r="F77" s="143">
        <f>SUM(F78:F80)</f>
        <v>21930073.04</v>
      </c>
      <c r="G77" s="158">
        <f t="shared" si="3"/>
        <v>73.5301214884628</v>
      </c>
      <c r="H77" s="8"/>
    </row>
    <row r="78" spans="1:8" ht="18.75" customHeight="1">
      <c r="A78" s="19"/>
      <c r="B78" s="32"/>
      <c r="C78" s="25" t="s">
        <v>102</v>
      </c>
      <c r="D78" s="35" t="s">
        <v>47</v>
      </c>
      <c r="E78" s="139">
        <v>10463326.96</v>
      </c>
      <c r="F78" s="139">
        <v>7222253.94</v>
      </c>
      <c r="G78" s="39">
        <f t="shared" si="3"/>
        <v>69.02445051760095</v>
      </c>
      <c r="H78" s="8"/>
    </row>
    <row r="79" spans="1:8" ht="18.75" customHeight="1">
      <c r="A79" s="19"/>
      <c r="B79" s="32"/>
      <c r="C79" s="25" t="s">
        <v>102</v>
      </c>
      <c r="D79" s="35" t="s">
        <v>164</v>
      </c>
      <c r="E79" s="139"/>
      <c r="F79" s="139">
        <v>669094.15</v>
      </c>
      <c r="G79" s="39"/>
      <c r="H79" s="8"/>
    </row>
    <row r="80" spans="1:8" ht="18.75" customHeight="1">
      <c r="A80" s="19"/>
      <c r="B80" s="32"/>
      <c r="C80" s="25" t="s">
        <v>31</v>
      </c>
      <c r="D80" s="35" t="s">
        <v>103</v>
      </c>
      <c r="E80" s="139">
        <v>19361284.5</v>
      </c>
      <c r="F80" s="139">
        <v>14038724.95</v>
      </c>
      <c r="G80" s="39">
        <f t="shared" si="3"/>
        <v>72.50926430010364</v>
      </c>
      <c r="H80" s="8"/>
    </row>
    <row r="81" spans="1:8" ht="18.75" customHeight="1">
      <c r="A81" s="19"/>
      <c r="B81" s="32">
        <v>5164</v>
      </c>
      <c r="C81" s="25"/>
      <c r="D81" s="103" t="s">
        <v>48</v>
      </c>
      <c r="E81" s="144">
        <f>E82</f>
        <v>7508871.95</v>
      </c>
      <c r="F81" s="144">
        <f>F82</f>
        <v>7076082.93</v>
      </c>
      <c r="G81" s="158">
        <f t="shared" si="3"/>
        <v>94.23629777039945</v>
      </c>
      <c r="H81" s="8"/>
    </row>
    <row r="82" spans="1:8" ht="18.75" customHeight="1">
      <c r="A82" s="19"/>
      <c r="B82" s="32"/>
      <c r="C82" s="25" t="s">
        <v>102</v>
      </c>
      <c r="D82" s="104" t="s">
        <v>48</v>
      </c>
      <c r="E82" s="145">
        <v>7508871.95</v>
      </c>
      <c r="F82" s="145">
        <f>6865676.93+210406</f>
        <v>7076082.93</v>
      </c>
      <c r="G82" s="39">
        <f t="shared" si="3"/>
        <v>94.23629777039945</v>
      </c>
      <c r="H82" s="8"/>
    </row>
    <row r="83" spans="1:8" s="48" customFormat="1" ht="18.75" customHeight="1">
      <c r="A83" s="29">
        <v>517</v>
      </c>
      <c r="B83" s="15"/>
      <c r="C83" s="21"/>
      <c r="D83" s="105" t="s">
        <v>49</v>
      </c>
      <c r="E83" s="146">
        <f>SUM(E84:E86)</f>
        <v>67685295.25</v>
      </c>
      <c r="F83" s="146">
        <f>SUM(F84:F86)</f>
        <v>269931339.18</v>
      </c>
      <c r="G83" s="157">
        <f t="shared" si="3"/>
        <v>398.8035188189565</v>
      </c>
      <c r="H83" s="47"/>
    </row>
    <row r="84" spans="1:8" s="48" customFormat="1" ht="18.75" customHeight="1">
      <c r="A84" s="29"/>
      <c r="B84" s="32">
        <v>5172</v>
      </c>
      <c r="C84" s="25" t="s">
        <v>32</v>
      </c>
      <c r="D84" s="101" t="s">
        <v>96</v>
      </c>
      <c r="E84" s="145">
        <v>12487977.43</v>
      </c>
      <c r="F84" s="145">
        <v>10334808.62</v>
      </c>
      <c r="G84" s="39">
        <f t="shared" si="3"/>
        <v>82.75806613145039</v>
      </c>
      <c r="H84" s="47"/>
    </row>
    <row r="85" spans="1:8" s="48" customFormat="1" ht="18.75" customHeight="1">
      <c r="A85" s="29"/>
      <c r="B85" s="32">
        <v>5173</v>
      </c>
      <c r="C85" s="25" t="s">
        <v>32</v>
      </c>
      <c r="D85" s="101" t="s">
        <v>97</v>
      </c>
      <c r="E85" s="145">
        <v>5097781.43</v>
      </c>
      <c r="F85" s="145">
        <v>738777.46</v>
      </c>
      <c r="G85" s="39">
        <f t="shared" si="3"/>
        <v>14.492136827451233</v>
      </c>
      <c r="H85" s="47"/>
    </row>
    <row r="86" spans="1:8" ht="28.5" customHeight="1">
      <c r="A86" s="19"/>
      <c r="B86" s="32">
        <v>5176</v>
      </c>
      <c r="C86" s="25"/>
      <c r="D86" s="101" t="s">
        <v>50</v>
      </c>
      <c r="E86" s="143">
        <f>SUM(E87:E88)</f>
        <v>50099536.39</v>
      </c>
      <c r="F86" s="143">
        <f>SUM(F87:F88)</f>
        <v>258857753.1</v>
      </c>
      <c r="G86" s="158">
        <f t="shared" si="3"/>
        <v>516.6869231781328</v>
      </c>
      <c r="H86" s="8"/>
    </row>
    <row r="87" spans="1:8" ht="18.75" customHeight="1">
      <c r="A87" s="19"/>
      <c r="B87" s="32"/>
      <c r="C87" s="25" t="s">
        <v>20</v>
      </c>
      <c r="D87" s="106" t="s">
        <v>51</v>
      </c>
      <c r="E87" s="139">
        <v>50099536.39</v>
      </c>
      <c r="F87" s="139">
        <v>55807113.1</v>
      </c>
      <c r="G87" s="39">
        <f t="shared" si="3"/>
        <v>111.39247410508821</v>
      </c>
      <c r="H87" s="8"/>
    </row>
    <row r="88" spans="1:8" ht="18.75" customHeight="1">
      <c r="A88" s="19"/>
      <c r="B88" s="32"/>
      <c r="C88" s="25" t="s">
        <v>20</v>
      </c>
      <c r="D88" s="106" t="s">
        <v>165</v>
      </c>
      <c r="E88" s="139">
        <v>0</v>
      </c>
      <c r="F88" s="139">
        <v>203050640</v>
      </c>
      <c r="G88" s="39"/>
      <c r="H88" s="8"/>
    </row>
    <row r="89" spans="1:8" ht="18.75" customHeight="1">
      <c r="A89" s="29">
        <v>53</v>
      </c>
      <c r="B89" s="15"/>
      <c r="C89" s="18"/>
      <c r="D89" s="22" t="s">
        <v>52</v>
      </c>
      <c r="E89" s="134">
        <f>E90+E95</f>
        <v>376343568.82</v>
      </c>
      <c r="F89" s="134">
        <f>F90+F95</f>
        <v>56743197.99</v>
      </c>
      <c r="G89" s="41">
        <f t="shared" si="3"/>
        <v>15.077499043736683</v>
      </c>
      <c r="H89" s="8"/>
    </row>
    <row r="90" spans="1:8" s="28" customFormat="1" ht="28.5">
      <c r="A90" s="15">
        <v>531</v>
      </c>
      <c r="B90" s="29"/>
      <c r="C90" s="30"/>
      <c r="D90" s="22" t="s">
        <v>137</v>
      </c>
      <c r="E90" s="134">
        <f>E91+E93</f>
        <v>375416844.62</v>
      </c>
      <c r="F90" s="134">
        <f>F91+F93</f>
        <v>55550953.07</v>
      </c>
      <c r="G90" s="41">
        <f t="shared" si="3"/>
        <v>14.797139197690804</v>
      </c>
      <c r="H90" s="27"/>
    </row>
    <row r="91" spans="1:8" ht="15">
      <c r="A91" s="29"/>
      <c r="B91" s="32">
        <v>5312</v>
      </c>
      <c r="C91" s="33"/>
      <c r="D91" s="46" t="s">
        <v>53</v>
      </c>
      <c r="E91" s="142">
        <f>E92</f>
        <v>300000000</v>
      </c>
      <c r="F91" s="142">
        <f>F92</f>
        <v>0</v>
      </c>
      <c r="G91" s="158">
        <f t="shared" si="3"/>
        <v>0</v>
      </c>
      <c r="H91" s="8"/>
    </row>
    <row r="92" spans="1:8" ht="46.5" customHeight="1">
      <c r="A92" s="29"/>
      <c r="B92" s="32"/>
      <c r="C92" s="25" t="s">
        <v>32</v>
      </c>
      <c r="D92" s="35" t="s">
        <v>54</v>
      </c>
      <c r="E92" s="147">
        <v>300000000</v>
      </c>
      <c r="F92" s="147">
        <v>0</v>
      </c>
      <c r="G92" s="39"/>
      <c r="H92" s="13"/>
    </row>
    <row r="93" spans="1:8" s="26" customFormat="1" ht="33.75" customHeight="1">
      <c r="A93" s="19"/>
      <c r="B93" s="32">
        <v>5314</v>
      </c>
      <c r="C93" s="25"/>
      <c r="D93" s="101" t="s">
        <v>55</v>
      </c>
      <c r="E93" s="144">
        <f>E94</f>
        <v>75416844.62</v>
      </c>
      <c r="F93" s="144">
        <f>F94</f>
        <v>55550953.07</v>
      </c>
      <c r="G93" s="39">
        <f t="shared" si="3"/>
        <v>73.6585484978886</v>
      </c>
      <c r="H93" s="13"/>
    </row>
    <row r="94" spans="1:8" s="26" customFormat="1" ht="15">
      <c r="A94" s="19"/>
      <c r="B94" s="32"/>
      <c r="C94" s="25" t="s">
        <v>115</v>
      </c>
      <c r="D94" s="35" t="s">
        <v>56</v>
      </c>
      <c r="E94" s="138">
        <v>75416844.62</v>
      </c>
      <c r="F94" s="138">
        <v>55550953.07</v>
      </c>
      <c r="G94" s="39">
        <f t="shared" si="3"/>
        <v>73.6585484978886</v>
      </c>
      <c r="H94" s="13"/>
    </row>
    <row r="95" spans="1:8" s="28" customFormat="1" ht="31.5" customHeight="1">
      <c r="A95" s="15">
        <v>533</v>
      </c>
      <c r="B95" s="29"/>
      <c r="C95" s="30"/>
      <c r="D95" s="22" t="s">
        <v>138</v>
      </c>
      <c r="E95" s="134">
        <f>E96</f>
        <v>926724.2</v>
      </c>
      <c r="F95" s="134">
        <f>F96</f>
        <v>1192244.92</v>
      </c>
      <c r="G95" s="157">
        <f t="shared" si="3"/>
        <v>128.65153623915293</v>
      </c>
      <c r="H95" s="27"/>
    </row>
    <row r="96" spans="1:8" ht="31.5" customHeight="1">
      <c r="A96" s="19"/>
      <c r="B96" s="32">
        <v>5332</v>
      </c>
      <c r="C96" s="33"/>
      <c r="D96" s="46" t="s">
        <v>58</v>
      </c>
      <c r="E96" s="142">
        <f>E97</f>
        <v>926724.2</v>
      </c>
      <c r="F96" s="142">
        <f>F97</f>
        <v>1192244.92</v>
      </c>
      <c r="G96" s="39">
        <f t="shared" si="3"/>
        <v>128.65153623915293</v>
      </c>
      <c r="H96" s="8"/>
    </row>
    <row r="97" spans="1:8" ht="15">
      <c r="A97" s="19"/>
      <c r="B97" s="32"/>
      <c r="C97" s="25" t="s">
        <v>32</v>
      </c>
      <c r="D97" s="35" t="s">
        <v>59</v>
      </c>
      <c r="E97" s="139">
        <v>926724.2</v>
      </c>
      <c r="F97" s="139">
        <v>1192244.92</v>
      </c>
      <c r="G97" s="39">
        <f t="shared" si="3"/>
        <v>128.65153623915293</v>
      </c>
      <c r="H97" s="8"/>
    </row>
    <row r="98" spans="1:8" ht="15">
      <c r="A98" s="29">
        <v>54</v>
      </c>
      <c r="B98" s="15"/>
      <c r="C98" s="18"/>
      <c r="D98" s="22" t="s">
        <v>60</v>
      </c>
      <c r="E98" s="134">
        <f>E99+E128+E151+E196+E198</f>
        <v>7211441837.19</v>
      </c>
      <c r="F98" s="134">
        <f>F99+F128+F151+F196+F198</f>
        <v>4612307135.47</v>
      </c>
      <c r="G98" s="41">
        <f t="shared" si="3"/>
        <v>63.958182560441</v>
      </c>
      <c r="H98" s="8"/>
    </row>
    <row r="99" spans="1:8" s="28" customFormat="1" ht="33" customHeight="1">
      <c r="A99" s="15">
        <v>541</v>
      </c>
      <c r="B99" s="29"/>
      <c r="C99" s="49"/>
      <c r="D99" s="22" t="s">
        <v>139</v>
      </c>
      <c r="E99" s="134">
        <f>E100+E127</f>
        <v>436830117.37000006</v>
      </c>
      <c r="F99" s="134">
        <f>F100+F127</f>
        <v>455875670.04999995</v>
      </c>
      <c r="G99" s="41">
        <f t="shared" si="3"/>
        <v>104.35994495861833</v>
      </c>
      <c r="H99" s="27"/>
    </row>
    <row r="100" spans="1:9" ht="30.75" customHeight="1">
      <c r="A100" s="19"/>
      <c r="B100" s="32">
        <v>5413</v>
      </c>
      <c r="C100" s="50"/>
      <c r="D100" s="46" t="s">
        <v>61</v>
      </c>
      <c r="E100" s="142">
        <f>SUM(E101:E125)</f>
        <v>405415148.5400001</v>
      </c>
      <c r="F100" s="142">
        <f>SUM(F101:F125)</f>
        <v>408475013.91999996</v>
      </c>
      <c r="G100" s="39">
        <f>F100/E100*100</f>
        <v>100.75474865480957</v>
      </c>
      <c r="H100" s="7"/>
      <c r="I100" s="45"/>
    </row>
    <row r="101" spans="1:8" ht="45">
      <c r="A101" s="19"/>
      <c r="B101" s="32">
        <v>541321200</v>
      </c>
      <c r="C101" s="25" t="s">
        <v>32</v>
      </c>
      <c r="D101" s="54" t="s">
        <v>62</v>
      </c>
      <c r="E101" s="148">
        <v>2009210.61</v>
      </c>
      <c r="F101" s="148">
        <v>0</v>
      </c>
      <c r="G101" s="39">
        <f>F101/E101*100</f>
        <v>0</v>
      </c>
      <c r="H101" s="53"/>
    </row>
    <row r="102" spans="1:8" ht="30">
      <c r="A102" s="19"/>
      <c r="B102" s="32">
        <v>541321400</v>
      </c>
      <c r="C102" s="25" t="s">
        <v>32</v>
      </c>
      <c r="D102" s="54" t="s">
        <v>63</v>
      </c>
      <c r="E102" s="148">
        <v>32666311.31</v>
      </c>
      <c r="F102" s="148">
        <v>0</v>
      </c>
      <c r="G102" s="39">
        <f>F102/E102*100</f>
        <v>0</v>
      </c>
      <c r="H102" s="53"/>
    </row>
    <row r="103" spans="1:8" ht="15">
      <c r="A103" s="19"/>
      <c r="B103" s="32">
        <v>541321500</v>
      </c>
      <c r="C103" s="25" t="s">
        <v>32</v>
      </c>
      <c r="D103" s="54" t="s">
        <v>64</v>
      </c>
      <c r="E103" s="148">
        <v>7250616.29</v>
      </c>
      <c r="F103" s="148">
        <v>0</v>
      </c>
      <c r="G103" s="39">
        <f>F103/E103*100</f>
        <v>0</v>
      </c>
      <c r="H103" s="53"/>
    </row>
    <row r="104" spans="1:8" ht="31.5">
      <c r="A104" s="19"/>
      <c r="B104" s="89">
        <v>541322101</v>
      </c>
      <c r="C104" s="90" t="s">
        <v>32</v>
      </c>
      <c r="D104" s="92" t="s">
        <v>116</v>
      </c>
      <c r="E104" s="148">
        <v>74061925</v>
      </c>
      <c r="F104" s="148">
        <v>77246946</v>
      </c>
      <c r="G104" s="39"/>
      <c r="H104" s="53"/>
    </row>
    <row r="105" spans="1:8" ht="30">
      <c r="A105" s="19"/>
      <c r="B105" s="32">
        <v>541323000</v>
      </c>
      <c r="C105" s="25" t="s">
        <v>32</v>
      </c>
      <c r="D105" s="52" t="s">
        <v>66</v>
      </c>
      <c r="E105" s="148">
        <v>9845950.15</v>
      </c>
      <c r="F105" s="148">
        <v>9807059.33</v>
      </c>
      <c r="G105" s="39">
        <f aca="true" t="shared" si="4" ref="G105:G110">F105/E105*100</f>
        <v>99.60500693780173</v>
      </c>
      <c r="H105" s="53"/>
    </row>
    <row r="106" spans="1:8" ht="30">
      <c r="A106" s="19"/>
      <c r="B106" s="32">
        <v>541323301</v>
      </c>
      <c r="C106" s="25" t="s">
        <v>32</v>
      </c>
      <c r="D106" s="57" t="s">
        <v>68</v>
      </c>
      <c r="E106" s="148">
        <v>5238159.57</v>
      </c>
      <c r="F106" s="148">
        <v>5217469.18</v>
      </c>
      <c r="G106" s="39">
        <f t="shared" si="4"/>
        <v>99.6050064965852</v>
      </c>
      <c r="H106" s="53"/>
    </row>
    <row r="107" spans="1:9" ht="30">
      <c r="A107" s="19"/>
      <c r="B107" s="32">
        <v>541323303</v>
      </c>
      <c r="C107" s="25" t="s">
        <v>32</v>
      </c>
      <c r="D107" s="55" t="s">
        <v>65</v>
      </c>
      <c r="E107" s="148">
        <v>1278139.18</v>
      </c>
      <c r="F107" s="148">
        <v>1543543.77</v>
      </c>
      <c r="G107" s="39">
        <f t="shared" si="4"/>
        <v>120.76492092199224</v>
      </c>
      <c r="H107" s="53"/>
      <c r="I107" s="56"/>
    </row>
    <row r="108" spans="1:9" ht="30">
      <c r="A108" s="19"/>
      <c r="B108" s="32">
        <v>541323304</v>
      </c>
      <c r="C108" s="25" t="s">
        <v>32</v>
      </c>
      <c r="D108" s="55" t="s">
        <v>67</v>
      </c>
      <c r="E108" s="148">
        <v>55594137</v>
      </c>
      <c r="F108" s="148">
        <v>72332867.02</v>
      </c>
      <c r="G108" s="39">
        <f t="shared" si="4"/>
        <v>130.1088044949776</v>
      </c>
      <c r="H108" s="53"/>
      <c r="I108" s="56"/>
    </row>
    <row r="109" spans="1:8" ht="15">
      <c r="A109" s="19"/>
      <c r="B109" s="32">
        <v>541323305</v>
      </c>
      <c r="C109" s="25" t="s">
        <v>32</v>
      </c>
      <c r="D109" s="54" t="s">
        <v>104</v>
      </c>
      <c r="E109" s="148">
        <v>336608.36</v>
      </c>
      <c r="F109" s="148">
        <v>0</v>
      </c>
      <c r="G109" s="39">
        <f t="shared" si="4"/>
        <v>0</v>
      </c>
      <c r="H109" s="53"/>
    </row>
    <row r="110" spans="1:8" ht="30">
      <c r="A110" s="19"/>
      <c r="B110" s="32">
        <v>541323307</v>
      </c>
      <c r="C110" s="25" t="s">
        <v>32</v>
      </c>
      <c r="D110" s="52" t="s">
        <v>69</v>
      </c>
      <c r="E110" s="139">
        <v>5408394.85</v>
      </c>
      <c r="F110" s="139">
        <v>6516806.68</v>
      </c>
      <c r="G110" s="39">
        <f t="shared" si="4"/>
        <v>120.4942845472904</v>
      </c>
      <c r="H110" s="53"/>
    </row>
    <row r="111" spans="1:8" ht="30">
      <c r="A111" s="19"/>
      <c r="B111" s="32">
        <v>541323308</v>
      </c>
      <c r="C111" s="25" t="s">
        <v>32</v>
      </c>
      <c r="D111" s="52" t="s">
        <v>73</v>
      </c>
      <c r="E111" s="139">
        <v>15047990.7</v>
      </c>
      <c r="F111" s="139">
        <v>14866866.1</v>
      </c>
      <c r="G111" s="39">
        <f aca="true" t="shared" si="5" ref="G111:G116">F111/E111*100</f>
        <v>98.79635358892135</v>
      </c>
      <c r="H111" s="53"/>
    </row>
    <row r="112" spans="1:8" ht="15">
      <c r="A112" s="19"/>
      <c r="B112" s="32">
        <v>541323309</v>
      </c>
      <c r="C112" s="25" t="s">
        <v>32</v>
      </c>
      <c r="D112" s="54" t="s">
        <v>105</v>
      </c>
      <c r="E112" s="139">
        <v>5637001.81</v>
      </c>
      <c r="F112" s="139">
        <v>10529309.9</v>
      </c>
      <c r="G112" s="39">
        <f t="shared" si="5"/>
        <v>186.78918785019872</v>
      </c>
      <c r="H112" s="53"/>
    </row>
    <row r="113" spans="1:8" ht="30">
      <c r="A113" s="19"/>
      <c r="B113" s="32">
        <v>541323311</v>
      </c>
      <c r="C113" s="25" t="s">
        <v>32</v>
      </c>
      <c r="D113" s="52" t="s">
        <v>74</v>
      </c>
      <c r="E113" s="139">
        <v>13258075.02</v>
      </c>
      <c r="F113" s="139">
        <v>13205706.51</v>
      </c>
      <c r="G113" s="39">
        <f t="shared" si="5"/>
        <v>99.60500668520127</v>
      </c>
      <c r="H113" s="53"/>
    </row>
    <row r="114" spans="1:8" ht="15">
      <c r="A114" s="19"/>
      <c r="B114" s="32">
        <v>541323312</v>
      </c>
      <c r="C114" s="25" t="s">
        <v>32</v>
      </c>
      <c r="D114" s="54" t="s">
        <v>106</v>
      </c>
      <c r="E114" s="139">
        <v>27709974.14</v>
      </c>
      <c r="F114" s="139">
        <v>27611546.94</v>
      </c>
      <c r="G114" s="39">
        <f t="shared" si="5"/>
        <v>99.64479504923854</v>
      </c>
      <c r="H114" s="53"/>
    </row>
    <row r="115" spans="1:8" ht="30">
      <c r="A115" s="19"/>
      <c r="B115" s="32">
        <v>541323313</v>
      </c>
      <c r="C115" s="25" t="s">
        <v>32</v>
      </c>
      <c r="D115" s="52" t="s">
        <v>71</v>
      </c>
      <c r="E115" s="139">
        <v>11542007.9</v>
      </c>
      <c r="F115" s="139">
        <v>11496417.75</v>
      </c>
      <c r="G115" s="39">
        <f t="shared" si="5"/>
        <v>99.60500676836307</v>
      </c>
      <c r="H115" s="53"/>
    </row>
    <row r="116" spans="1:8" ht="30">
      <c r="A116" s="19"/>
      <c r="B116" s="32">
        <v>541323314</v>
      </c>
      <c r="C116" s="25" t="s">
        <v>32</v>
      </c>
      <c r="D116" s="52" t="s">
        <v>72</v>
      </c>
      <c r="E116" s="139">
        <v>25856972.71</v>
      </c>
      <c r="F116" s="139">
        <v>25754839.41</v>
      </c>
      <c r="G116" s="39">
        <f t="shared" si="5"/>
        <v>99.6050067378518</v>
      </c>
      <c r="H116" s="53"/>
    </row>
    <row r="117" spans="1:8" ht="30">
      <c r="A117" s="19"/>
      <c r="B117" s="32">
        <v>541323315</v>
      </c>
      <c r="C117" s="25" t="s">
        <v>32</v>
      </c>
      <c r="D117" s="52" t="s">
        <v>70</v>
      </c>
      <c r="E117" s="139">
        <v>11709398.88</v>
      </c>
      <c r="F117" s="139">
        <v>11663147.55</v>
      </c>
      <c r="G117" s="39">
        <f>F117/E117*100</f>
        <v>99.60500679433683</v>
      </c>
      <c r="H117" s="53"/>
    </row>
    <row r="118" spans="1:8" ht="30">
      <c r="A118" s="19"/>
      <c r="B118" s="32">
        <v>541323317</v>
      </c>
      <c r="C118" s="25" t="s">
        <v>32</v>
      </c>
      <c r="D118" s="52" t="s">
        <v>75</v>
      </c>
      <c r="E118" s="139">
        <v>10010557.11</v>
      </c>
      <c r="F118" s="139">
        <v>9890065.39</v>
      </c>
      <c r="G118" s="39">
        <f>F118/E118*100</f>
        <v>98.79635350284717</v>
      </c>
      <c r="H118" s="53"/>
    </row>
    <row r="119" spans="1:8" ht="15">
      <c r="A119" s="19"/>
      <c r="B119" s="32">
        <v>541323320</v>
      </c>
      <c r="C119" s="25" t="s">
        <v>32</v>
      </c>
      <c r="D119" s="52" t="s">
        <v>107</v>
      </c>
      <c r="E119" s="139">
        <v>33047588.47</v>
      </c>
      <c r="F119" s="139">
        <v>32649812.33</v>
      </c>
      <c r="G119" s="39">
        <f>F119/E119*100</f>
        <v>98.79635350591136</v>
      </c>
      <c r="H119" s="53"/>
    </row>
    <row r="120" spans="1:8" ht="15">
      <c r="A120" s="19"/>
      <c r="B120" s="32">
        <v>541323321</v>
      </c>
      <c r="C120" s="25" t="s">
        <v>32</v>
      </c>
      <c r="D120" s="52" t="s">
        <v>166</v>
      </c>
      <c r="E120" s="139"/>
      <c r="F120" s="139">
        <v>37806450</v>
      </c>
      <c r="G120" s="39"/>
      <c r="H120" s="53"/>
    </row>
    <row r="121" spans="1:8" ht="15">
      <c r="A121" s="19"/>
      <c r="B121" s="32">
        <v>541323322</v>
      </c>
      <c r="C121" s="25" t="s">
        <v>32</v>
      </c>
      <c r="D121" s="52" t="s">
        <v>108</v>
      </c>
      <c r="E121" s="139">
        <v>38267050</v>
      </c>
      <c r="F121" s="139">
        <v>0</v>
      </c>
      <c r="G121" s="39">
        <f>F121/E121*100</f>
        <v>0</v>
      </c>
      <c r="H121" s="53"/>
    </row>
    <row r="122" spans="1:8" ht="15">
      <c r="A122" s="19"/>
      <c r="B122" s="32">
        <v>541323323</v>
      </c>
      <c r="C122" s="25" t="s">
        <v>32</v>
      </c>
      <c r="D122" s="52" t="s">
        <v>109</v>
      </c>
      <c r="E122" s="139">
        <v>4876147.6</v>
      </c>
      <c r="F122" s="139">
        <v>5027114.88</v>
      </c>
      <c r="G122" s="39">
        <f>F122/E122*100</f>
        <v>103.09603589522187</v>
      </c>
      <c r="H122" s="53"/>
    </row>
    <row r="123" spans="1:8" ht="15.75">
      <c r="A123" s="19"/>
      <c r="B123" s="89">
        <v>541323324</v>
      </c>
      <c r="C123" s="91" t="s">
        <v>32</v>
      </c>
      <c r="D123" s="93" t="s">
        <v>117</v>
      </c>
      <c r="E123" s="149">
        <v>2409450.06</v>
      </c>
      <c r="F123" s="155">
        <v>2577031.76</v>
      </c>
      <c r="G123" s="39"/>
      <c r="H123" s="53"/>
    </row>
    <row r="124" spans="1:8" ht="15.75">
      <c r="A124" s="19"/>
      <c r="B124" s="89">
        <v>541323325</v>
      </c>
      <c r="C124" s="91" t="s">
        <v>32</v>
      </c>
      <c r="D124" s="93" t="s">
        <v>118</v>
      </c>
      <c r="E124" s="149">
        <v>12353481.82</v>
      </c>
      <c r="F124" s="155">
        <v>18517690.62</v>
      </c>
      <c r="G124" s="39"/>
      <c r="H124" s="53"/>
    </row>
    <row r="125" spans="1:8" ht="15.75">
      <c r="A125" s="19"/>
      <c r="B125" s="89">
        <v>541323333</v>
      </c>
      <c r="C125" s="91" t="s">
        <v>32</v>
      </c>
      <c r="D125" s="93" t="s">
        <v>167</v>
      </c>
      <c r="E125" s="149">
        <v>0</v>
      </c>
      <c r="F125" s="155">
        <v>14214322.8</v>
      </c>
      <c r="G125" s="39"/>
      <c r="H125" s="53"/>
    </row>
    <row r="126" spans="1:8" ht="15.75">
      <c r="A126" s="19"/>
      <c r="B126" s="89"/>
      <c r="C126" s="91"/>
      <c r="D126" s="93"/>
      <c r="E126" s="149"/>
      <c r="F126" s="155"/>
      <c r="G126" s="39"/>
      <c r="H126" s="53"/>
    </row>
    <row r="127" spans="1:8" s="26" customFormat="1" ht="15">
      <c r="A127" s="19"/>
      <c r="B127" s="32">
        <v>5414</v>
      </c>
      <c r="C127" s="50"/>
      <c r="D127" s="106" t="s">
        <v>140</v>
      </c>
      <c r="E127" s="138">
        <v>31414968.83</v>
      </c>
      <c r="F127" s="138">
        <v>47400656.13</v>
      </c>
      <c r="G127" s="156">
        <f>F127/E127*100</f>
        <v>150.8855742830925</v>
      </c>
      <c r="H127" s="53"/>
    </row>
    <row r="128" spans="1:8" s="28" customFormat="1" ht="28.5">
      <c r="A128" s="15">
        <v>542</v>
      </c>
      <c r="B128" s="29"/>
      <c r="C128" s="49"/>
      <c r="D128" s="22" t="s">
        <v>141</v>
      </c>
      <c r="E128" s="134">
        <f>E129+E149</f>
        <v>225539868.11000004</v>
      </c>
      <c r="F128" s="134">
        <f>F129+F149</f>
        <v>227653413</v>
      </c>
      <c r="G128" s="41">
        <f>F128/E128*100</f>
        <v>100.93710478227695</v>
      </c>
      <c r="H128" s="53"/>
    </row>
    <row r="129" spans="1:9" s="28" customFormat="1" ht="30">
      <c r="A129" s="14"/>
      <c r="B129" s="32">
        <v>5422</v>
      </c>
      <c r="C129" s="59"/>
      <c r="D129" s="46" t="s">
        <v>76</v>
      </c>
      <c r="E129" s="150">
        <f>SUM(E130:E147)</f>
        <v>225539868.11000004</v>
      </c>
      <c r="F129" s="150">
        <f>SUM(F130:F147)</f>
        <v>210773374.38</v>
      </c>
      <c r="G129" s="39">
        <f aca="true" t="shared" si="6" ref="G129:G145">F129/E129*100</f>
        <v>93.45282328408645</v>
      </c>
      <c r="H129" s="53"/>
      <c r="I129" s="56"/>
    </row>
    <row r="130" spans="1:9" s="28" customFormat="1" ht="15">
      <c r="A130" s="14"/>
      <c r="B130" s="32">
        <v>542220001</v>
      </c>
      <c r="C130" s="60" t="s">
        <v>32</v>
      </c>
      <c r="D130" s="61" t="s">
        <v>77</v>
      </c>
      <c r="E130" s="148">
        <v>14064899.22</v>
      </c>
      <c r="F130" s="148"/>
      <c r="G130" s="39">
        <f t="shared" si="6"/>
        <v>0</v>
      </c>
      <c r="H130" s="62"/>
      <c r="I130" s="56"/>
    </row>
    <row r="131" spans="1:9" s="28" customFormat="1" ht="15">
      <c r="A131" s="14"/>
      <c r="B131" s="32">
        <v>542220002</v>
      </c>
      <c r="C131" s="60" t="s">
        <v>32</v>
      </c>
      <c r="D131" s="61" t="s">
        <v>78</v>
      </c>
      <c r="E131" s="148">
        <v>23076979.16</v>
      </c>
      <c r="F131" s="148"/>
      <c r="G131" s="39">
        <f t="shared" si="6"/>
        <v>0</v>
      </c>
      <c r="H131" s="63"/>
      <c r="I131" s="64"/>
    </row>
    <row r="132" spans="1:9" s="28" customFormat="1" ht="15">
      <c r="A132" s="14"/>
      <c r="B132" s="32">
        <v>542220003</v>
      </c>
      <c r="C132" s="60" t="s">
        <v>32</v>
      </c>
      <c r="D132" s="61" t="s">
        <v>194</v>
      </c>
      <c r="E132" s="148">
        <v>7498388.84</v>
      </c>
      <c r="F132" s="148">
        <v>7472733.1</v>
      </c>
      <c r="G132" s="39">
        <f t="shared" si="6"/>
        <v>99.65784996554005</v>
      </c>
      <c r="H132" s="62"/>
      <c r="I132" s="64"/>
    </row>
    <row r="133" spans="1:9" s="132" customFormat="1" ht="15">
      <c r="A133" s="133"/>
      <c r="B133" s="32">
        <v>542220006</v>
      </c>
      <c r="C133" s="60" t="s">
        <v>32</v>
      </c>
      <c r="D133" s="61" t="s">
        <v>193</v>
      </c>
      <c r="E133" s="148">
        <v>6382365.09</v>
      </c>
      <c r="F133" s="148">
        <v>6390195.05</v>
      </c>
      <c r="G133" s="39">
        <f>F133/E133*100</f>
        <v>100.12268116739777</v>
      </c>
      <c r="H133" s="130"/>
      <c r="I133" s="131"/>
    </row>
    <row r="134" spans="1:8" s="28" customFormat="1" ht="15">
      <c r="A134" s="14"/>
      <c r="B134" s="32">
        <v>542220007</v>
      </c>
      <c r="C134" s="60" t="s">
        <v>32</v>
      </c>
      <c r="D134" s="61" t="s">
        <v>195</v>
      </c>
      <c r="E134" s="148">
        <v>492561.22</v>
      </c>
      <c r="F134" s="148">
        <v>492414.55</v>
      </c>
      <c r="G134" s="39">
        <f t="shared" si="6"/>
        <v>99.9702229907584</v>
      </c>
      <c r="H134" s="62"/>
    </row>
    <row r="135" spans="1:8" s="28" customFormat="1" ht="15">
      <c r="A135" s="14"/>
      <c r="B135" s="32">
        <v>542220009</v>
      </c>
      <c r="C135" s="60" t="s">
        <v>32</v>
      </c>
      <c r="D135" s="61" t="s">
        <v>196</v>
      </c>
      <c r="E135" s="148">
        <v>1541040.71</v>
      </c>
      <c r="F135" s="148">
        <v>1541697.11</v>
      </c>
      <c r="G135" s="39">
        <f t="shared" si="6"/>
        <v>100.04259459180673</v>
      </c>
      <c r="H135" s="62"/>
    </row>
    <row r="136" spans="1:8" s="28" customFormat="1" ht="15">
      <c r="A136" s="14"/>
      <c r="B136" s="32">
        <v>542220010</v>
      </c>
      <c r="C136" s="60" t="s">
        <v>32</v>
      </c>
      <c r="D136" s="61" t="s">
        <v>198</v>
      </c>
      <c r="E136" s="148">
        <v>2447640.86</v>
      </c>
      <c r="F136" s="148">
        <v>2446916.21</v>
      </c>
      <c r="G136" s="39">
        <f t="shared" si="6"/>
        <v>99.97039394088233</v>
      </c>
      <c r="H136" s="62"/>
    </row>
    <row r="137" spans="1:8" s="28" customFormat="1" ht="15">
      <c r="A137" s="14"/>
      <c r="B137" s="32">
        <v>542220011</v>
      </c>
      <c r="C137" s="60" t="s">
        <v>32</v>
      </c>
      <c r="D137" s="61" t="s">
        <v>197</v>
      </c>
      <c r="E137" s="148">
        <v>8678948.8</v>
      </c>
      <c r="F137" s="148">
        <v>8689596.79</v>
      </c>
      <c r="G137" s="39">
        <f t="shared" si="6"/>
        <v>100.12268755405032</v>
      </c>
      <c r="H137" s="62"/>
    </row>
    <row r="138" spans="1:8" s="28" customFormat="1" ht="15">
      <c r="A138" s="14"/>
      <c r="B138" s="32">
        <v>542220012</v>
      </c>
      <c r="C138" s="60" t="s">
        <v>32</v>
      </c>
      <c r="D138" s="61" t="s">
        <v>168</v>
      </c>
      <c r="E138" s="148"/>
      <c r="F138" s="148">
        <v>13050910.02</v>
      </c>
      <c r="G138" s="39"/>
      <c r="H138" s="62"/>
    </row>
    <row r="139" spans="1:8" s="28" customFormat="1" ht="15">
      <c r="A139" s="14"/>
      <c r="B139" s="32">
        <v>542220014</v>
      </c>
      <c r="C139" s="60" t="s">
        <v>32</v>
      </c>
      <c r="D139" s="61" t="s">
        <v>199</v>
      </c>
      <c r="E139" s="148">
        <v>129619946.14</v>
      </c>
      <c r="F139" s="148">
        <v>130569133.43</v>
      </c>
      <c r="G139" s="39">
        <f t="shared" si="6"/>
        <v>100.73228489770764</v>
      </c>
      <c r="H139" s="62"/>
    </row>
    <row r="140" spans="1:8" s="28" customFormat="1" ht="15">
      <c r="A140" s="14"/>
      <c r="B140" s="32">
        <v>542220019</v>
      </c>
      <c r="C140" s="60" t="s">
        <v>32</v>
      </c>
      <c r="D140" s="61" t="s">
        <v>169</v>
      </c>
      <c r="E140" s="148"/>
      <c r="F140" s="148">
        <v>8910263.89</v>
      </c>
      <c r="G140" s="39"/>
      <c r="H140" s="62"/>
    </row>
    <row r="141" spans="1:8" s="28" customFormat="1" ht="15">
      <c r="A141" s="14"/>
      <c r="B141" s="32">
        <v>542220020</v>
      </c>
      <c r="C141" s="60" t="s">
        <v>32</v>
      </c>
      <c r="D141" s="61" t="s">
        <v>202</v>
      </c>
      <c r="E141" s="148">
        <v>8001820.97</v>
      </c>
      <c r="F141" s="148">
        <v>0</v>
      </c>
      <c r="G141" s="39">
        <f t="shared" si="6"/>
        <v>0</v>
      </c>
      <c r="H141" s="62"/>
    </row>
    <row r="142" spans="1:8" s="28" customFormat="1" ht="15.75">
      <c r="A142" s="14"/>
      <c r="B142" s="32">
        <v>542220026</v>
      </c>
      <c r="C142" s="96" t="s">
        <v>32</v>
      </c>
      <c r="D142" s="95" t="s">
        <v>200</v>
      </c>
      <c r="E142" s="148">
        <v>2439540.15</v>
      </c>
      <c r="F142" s="148">
        <v>2438817.9</v>
      </c>
      <c r="G142" s="39">
        <f t="shared" si="6"/>
        <v>99.97039401052695</v>
      </c>
      <c r="H142" s="62"/>
    </row>
    <row r="143" spans="1:8" s="28" customFormat="1" ht="15.75">
      <c r="A143" s="14"/>
      <c r="B143" s="32">
        <v>542220027</v>
      </c>
      <c r="C143" s="96" t="s">
        <v>32</v>
      </c>
      <c r="D143" s="95" t="s">
        <v>201</v>
      </c>
      <c r="E143" s="148">
        <v>9752518.61</v>
      </c>
      <c r="F143" s="148">
        <v>9749631.24</v>
      </c>
      <c r="G143" s="39">
        <f t="shared" si="6"/>
        <v>99.97039359661372</v>
      </c>
      <c r="H143" s="62"/>
    </row>
    <row r="144" spans="1:8" s="28" customFormat="1" ht="15">
      <c r="A144" s="14"/>
      <c r="B144" s="32">
        <v>542220029</v>
      </c>
      <c r="C144" s="60" t="s">
        <v>32</v>
      </c>
      <c r="D144" s="61" t="s">
        <v>170</v>
      </c>
      <c r="E144" s="148"/>
      <c r="F144" s="148">
        <v>7210444.89</v>
      </c>
      <c r="G144" s="39"/>
      <c r="H144" s="62"/>
    </row>
    <row r="145" spans="1:8" s="28" customFormat="1" ht="15.75">
      <c r="A145" s="14"/>
      <c r="B145" s="32">
        <v>542220099</v>
      </c>
      <c r="C145" s="94" t="s">
        <v>32</v>
      </c>
      <c r="D145" s="107" t="s">
        <v>119</v>
      </c>
      <c r="E145" s="148">
        <v>11543218.34</v>
      </c>
      <c r="F145" s="148">
        <v>11557380.24</v>
      </c>
      <c r="G145" s="39">
        <f t="shared" si="6"/>
        <v>100.1226858886566</v>
      </c>
      <c r="H145" s="62"/>
    </row>
    <row r="146" spans="1:8" s="28" customFormat="1" ht="15.75">
      <c r="A146" s="14"/>
      <c r="B146" s="32">
        <v>542220000</v>
      </c>
      <c r="C146" s="94" t="s">
        <v>181</v>
      </c>
      <c r="D146" s="107" t="s">
        <v>173</v>
      </c>
      <c r="E146" s="148"/>
      <c r="F146" s="148">
        <v>45718</v>
      </c>
      <c r="G146" s="39"/>
      <c r="H146" s="62"/>
    </row>
    <row r="147" spans="1:8" s="28" customFormat="1" ht="15.75">
      <c r="A147" s="14"/>
      <c r="B147" s="32">
        <v>542220000</v>
      </c>
      <c r="C147" s="94" t="s">
        <v>211</v>
      </c>
      <c r="D147" s="107" t="s">
        <v>172</v>
      </c>
      <c r="E147" s="148"/>
      <c r="F147" s="148">
        <v>207521.96</v>
      </c>
      <c r="G147" s="39"/>
      <c r="H147" s="62"/>
    </row>
    <row r="148" spans="1:8" s="28" customFormat="1" ht="15.75">
      <c r="A148" s="14"/>
      <c r="B148" s="32"/>
      <c r="C148" s="94"/>
      <c r="D148" s="107"/>
      <c r="E148" s="148"/>
      <c r="F148" s="148"/>
      <c r="G148" s="39"/>
      <c r="H148" s="62"/>
    </row>
    <row r="149" spans="1:8" s="185" customFormat="1" ht="31.5">
      <c r="A149" s="180"/>
      <c r="B149" s="181">
        <v>5424</v>
      </c>
      <c r="C149" s="182"/>
      <c r="D149" s="183" t="s">
        <v>174</v>
      </c>
      <c r="E149" s="143"/>
      <c r="F149" s="143">
        <v>16880038.620000005</v>
      </c>
      <c r="G149" s="158"/>
      <c r="H149" s="184"/>
    </row>
    <row r="150" spans="1:8" s="28" customFormat="1" ht="15">
      <c r="A150" s="14"/>
      <c r="B150" s="32"/>
      <c r="C150" s="65"/>
      <c r="D150" s="101"/>
      <c r="E150" s="148"/>
      <c r="F150" s="139"/>
      <c r="G150" s="39"/>
      <c r="H150" s="27"/>
    </row>
    <row r="151" spans="1:8" s="28" customFormat="1" ht="33.75" customHeight="1">
      <c r="A151" s="15">
        <v>544</v>
      </c>
      <c r="B151" s="29"/>
      <c r="C151" s="49"/>
      <c r="D151" s="22" t="s">
        <v>144</v>
      </c>
      <c r="E151" s="134">
        <v>6549071851.709999</v>
      </c>
      <c r="F151" s="134">
        <f>F152+F186+F187</f>
        <v>3920018612.7799997</v>
      </c>
      <c r="G151" s="41">
        <f>F151/E151*100</f>
        <v>59.856094138842906</v>
      </c>
      <c r="H151" s="27"/>
    </row>
    <row r="152" spans="1:9" s="28" customFormat="1" ht="31.5" customHeight="1">
      <c r="A152" s="29"/>
      <c r="B152" s="32">
        <v>5443</v>
      </c>
      <c r="C152" s="66"/>
      <c r="D152" s="46" t="s">
        <v>79</v>
      </c>
      <c r="E152" s="142">
        <f>SUM(E153:E185)</f>
        <v>4428464104.87</v>
      </c>
      <c r="F152" s="142">
        <f>SUM(F153:F185)</f>
        <v>3411079311.2599998</v>
      </c>
      <c r="G152" s="39">
        <f>F152/E152*100</f>
        <v>77.02623822803083</v>
      </c>
      <c r="H152" s="77"/>
      <c r="I152" s="82"/>
    </row>
    <row r="153" spans="1:8" s="28" customFormat="1" ht="31.5" customHeight="1">
      <c r="A153" s="29"/>
      <c r="B153" s="32">
        <v>544320000</v>
      </c>
      <c r="C153" s="167" t="s">
        <v>32</v>
      </c>
      <c r="D153" s="108" t="s">
        <v>79</v>
      </c>
      <c r="E153" s="138">
        <v>1164154.62</v>
      </c>
      <c r="F153" s="138">
        <v>0</v>
      </c>
      <c r="G153" s="39"/>
      <c r="H153" s="27"/>
    </row>
    <row r="154" spans="1:8" s="28" customFormat="1" ht="15.75" customHeight="1">
      <c r="A154" s="29"/>
      <c r="B154" s="32">
        <v>544320000</v>
      </c>
      <c r="C154" s="168" t="s">
        <v>21</v>
      </c>
      <c r="D154" s="101" t="s">
        <v>83</v>
      </c>
      <c r="E154" s="148">
        <v>0</v>
      </c>
      <c r="F154" s="148">
        <v>0</v>
      </c>
      <c r="G154" s="39"/>
      <c r="H154" s="27"/>
    </row>
    <row r="155" spans="1:8" s="28" customFormat="1" ht="31.5" customHeight="1">
      <c r="A155" s="29"/>
      <c r="B155" s="32">
        <v>544320000</v>
      </c>
      <c r="C155" s="168" t="s">
        <v>84</v>
      </c>
      <c r="D155" s="71" t="s">
        <v>85</v>
      </c>
      <c r="E155" s="148">
        <v>10721200</v>
      </c>
      <c r="F155" s="148">
        <v>10778600</v>
      </c>
      <c r="G155" s="39">
        <f>F155/E155*100</f>
        <v>100.53538782972056</v>
      </c>
      <c r="H155" s="27"/>
    </row>
    <row r="156" spans="1:8" s="28" customFormat="1" ht="16.5" customHeight="1">
      <c r="A156" s="29"/>
      <c r="B156" s="32">
        <v>544320000</v>
      </c>
      <c r="C156" s="169">
        <v>11005</v>
      </c>
      <c r="D156" s="101" t="s">
        <v>90</v>
      </c>
      <c r="E156" s="139">
        <v>0</v>
      </c>
      <c r="F156" s="139">
        <v>989762.52</v>
      </c>
      <c r="G156" s="39"/>
      <c r="H156" s="27"/>
    </row>
    <row r="157" spans="1:8" s="28" customFormat="1" ht="17.25" customHeight="1">
      <c r="A157" s="29"/>
      <c r="B157" s="32">
        <v>544320000</v>
      </c>
      <c r="C157" s="168" t="s">
        <v>175</v>
      </c>
      <c r="D157" s="101" t="s">
        <v>176</v>
      </c>
      <c r="E157" s="139">
        <v>0</v>
      </c>
      <c r="F157" s="139">
        <v>325423.74</v>
      </c>
      <c r="G157" s="39"/>
      <c r="H157" s="27"/>
    </row>
    <row r="158" spans="1:8" s="28" customFormat="1" ht="15" customHeight="1">
      <c r="A158" s="29"/>
      <c r="B158" s="32">
        <v>544320000</v>
      </c>
      <c r="C158" s="168" t="s">
        <v>181</v>
      </c>
      <c r="D158" s="101" t="s">
        <v>182</v>
      </c>
      <c r="E158" s="139">
        <v>0</v>
      </c>
      <c r="F158" s="139">
        <v>424019</v>
      </c>
      <c r="G158" s="39"/>
      <c r="H158" s="27"/>
    </row>
    <row r="159" spans="1:9" s="28" customFormat="1" ht="15" customHeight="1">
      <c r="A159" s="29"/>
      <c r="B159" s="32">
        <v>544320001</v>
      </c>
      <c r="C159" s="60" t="s">
        <v>32</v>
      </c>
      <c r="D159" s="67" t="s">
        <v>80</v>
      </c>
      <c r="E159" s="148">
        <v>0</v>
      </c>
      <c r="F159" s="148">
        <v>0</v>
      </c>
      <c r="G159" s="39"/>
      <c r="H159" s="68"/>
      <c r="I159" s="53"/>
    </row>
    <row r="160" spans="1:9" s="28" customFormat="1" ht="15" customHeight="1">
      <c r="A160" s="29"/>
      <c r="B160" s="32">
        <v>544320002</v>
      </c>
      <c r="C160" s="60" t="s">
        <v>32</v>
      </c>
      <c r="D160" s="67" t="s">
        <v>81</v>
      </c>
      <c r="E160" s="148">
        <v>0</v>
      </c>
      <c r="F160" s="148">
        <v>0</v>
      </c>
      <c r="G160" s="39"/>
      <c r="H160" s="68"/>
      <c r="I160" s="53"/>
    </row>
    <row r="161" spans="1:9" s="28" customFormat="1" ht="15" customHeight="1">
      <c r="A161" s="29"/>
      <c r="B161" s="32">
        <v>544320003</v>
      </c>
      <c r="C161" s="60" t="s">
        <v>32</v>
      </c>
      <c r="D161" s="67" t="s">
        <v>208</v>
      </c>
      <c r="E161" s="148">
        <v>2545544999.97</v>
      </c>
      <c r="F161" s="148">
        <v>1042383805.95</v>
      </c>
      <c r="G161" s="39"/>
      <c r="H161" s="68"/>
      <c r="I161" s="53"/>
    </row>
    <row r="162" spans="1:9" s="28" customFormat="1" ht="15" customHeight="1">
      <c r="A162" s="29"/>
      <c r="B162" s="32">
        <v>544320005</v>
      </c>
      <c r="C162" s="60" t="s">
        <v>32</v>
      </c>
      <c r="D162" s="58" t="s">
        <v>209</v>
      </c>
      <c r="E162" s="148">
        <v>2598538.81</v>
      </c>
      <c r="F162" s="148">
        <v>3267313.38</v>
      </c>
      <c r="G162" s="39">
        <f aca="true" t="shared" si="7" ref="G162:G172">F162/E162*100</f>
        <v>125.73656269540187</v>
      </c>
      <c r="H162" s="68"/>
      <c r="I162" s="53"/>
    </row>
    <row r="163" spans="1:9" s="28" customFormat="1" ht="15" customHeight="1">
      <c r="A163" s="29"/>
      <c r="B163" s="32">
        <v>544320006</v>
      </c>
      <c r="C163" s="60" t="s">
        <v>32</v>
      </c>
      <c r="D163" s="58" t="s">
        <v>210</v>
      </c>
      <c r="E163" s="148">
        <v>733387964.27</v>
      </c>
      <c r="F163" s="148">
        <v>721236914.41</v>
      </c>
      <c r="G163" s="39">
        <f t="shared" si="7"/>
        <v>98.34316208446441</v>
      </c>
      <c r="H163" s="68"/>
      <c r="I163" s="53"/>
    </row>
    <row r="164" spans="1:9" s="28" customFormat="1" ht="15" customHeight="1">
      <c r="A164" s="29"/>
      <c r="B164" s="32">
        <v>544320007</v>
      </c>
      <c r="C164" s="60" t="s">
        <v>32</v>
      </c>
      <c r="D164" s="69" t="s">
        <v>82</v>
      </c>
      <c r="E164" s="148">
        <v>0</v>
      </c>
      <c r="F164" s="148">
        <v>0</v>
      </c>
      <c r="G164" s="39" t="e">
        <f t="shared" si="7"/>
        <v>#DIV/0!</v>
      </c>
      <c r="H164" s="68"/>
      <c r="I164" s="53"/>
    </row>
    <row r="165" spans="1:9" s="28" customFormat="1" ht="15" customHeight="1">
      <c r="A165" s="29"/>
      <c r="B165" s="32">
        <v>544320009</v>
      </c>
      <c r="C165" s="65">
        <v>11005</v>
      </c>
      <c r="D165" s="101" t="s">
        <v>89</v>
      </c>
      <c r="E165" s="139">
        <v>0</v>
      </c>
      <c r="F165" s="139">
        <v>0</v>
      </c>
      <c r="G165" s="39" t="e">
        <f>F165/E165*100</f>
        <v>#DIV/0!</v>
      </c>
      <c r="H165" s="68"/>
      <c r="I165" s="53"/>
    </row>
    <row r="166" spans="1:9" s="28" customFormat="1" ht="15.75" customHeight="1">
      <c r="A166" s="29"/>
      <c r="B166" s="32">
        <v>544320010</v>
      </c>
      <c r="C166" s="60" t="s">
        <v>32</v>
      </c>
      <c r="D166" s="58" t="s">
        <v>203</v>
      </c>
      <c r="E166" s="148">
        <v>16527703.06</v>
      </c>
      <c r="F166" s="148">
        <v>16445905.53</v>
      </c>
      <c r="G166" s="39">
        <f t="shared" si="7"/>
        <v>99.5050883374232</v>
      </c>
      <c r="H166" s="68"/>
      <c r="I166" s="53"/>
    </row>
    <row r="167" spans="1:9" s="28" customFormat="1" ht="15.75" customHeight="1">
      <c r="A167" s="29"/>
      <c r="B167" s="32">
        <v>544320011</v>
      </c>
      <c r="C167" s="60" t="s">
        <v>32</v>
      </c>
      <c r="D167" s="58" t="s">
        <v>204</v>
      </c>
      <c r="E167" s="148">
        <v>27897383.29</v>
      </c>
      <c r="F167" s="148">
        <v>28019259.62</v>
      </c>
      <c r="G167" s="39">
        <f t="shared" si="7"/>
        <v>100.43687369791306</v>
      </c>
      <c r="H167" s="68"/>
      <c r="I167" s="53"/>
    </row>
    <row r="168" spans="1:9" s="28" customFormat="1" ht="15.75" customHeight="1">
      <c r="A168" s="29"/>
      <c r="B168" s="32">
        <v>544320014</v>
      </c>
      <c r="C168" s="60" t="s">
        <v>32</v>
      </c>
      <c r="D168" s="58" t="s">
        <v>205</v>
      </c>
      <c r="E168" s="148">
        <v>44799898.39</v>
      </c>
      <c r="F168" s="148">
        <v>52859235.14</v>
      </c>
      <c r="G168" s="39">
        <f t="shared" si="7"/>
        <v>117.98963176175185</v>
      </c>
      <c r="H168" s="68"/>
      <c r="I168" s="53"/>
    </row>
    <row r="169" spans="1:9" s="28" customFormat="1" ht="15.75" customHeight="1">
      <c r="A169" s="29"/>
      <c r="B169" s="32">
        <v>544320015</v>
      </c>
      <c r="C169" s="60" t="s">
        <v>32</v>
      </c>
      <c r="D169" s="58" t="s">
        <v>110</v>
      </c>
      <c r="E169" s="148">
        <v>467993478.36</v>
      </c>
      <c r="F169" s="148">
        <v>467309697.24</v>
      </c>
      <c r="G169" s="39">
        <f t="shared" si="7"/>
        <v>99.8538908870277</v>
      </c>
      <c r="H169" s="68"/>
      <c r="I169" s="53"/>
    </row>
    <row r="170" spans="1:9" s="28" customFormat="1" ht="15.75" customHeight="1">
      <c r="A170" s="29"/>
      <c r="B170" s="32">
        <v>544320019</v>
      </c>
      <c r="C170" s="60" t="s">
        <v>32</v>
      </c>
      <c r="D170" s="58" t="s">
        <v>111</v>
      </c>
      <c r="E170" s="148">
        <v>0</v>
      </c>
      <c r="F170" s="148">
        <v>0</v>
      </c>
      <c r="G170" s="39"/>
      <c r="H170" s="68"/>
      <c r="I170" s="53"/>
    </row>
    <row r="171" spans="1:9" s="28" customFormat="1" ht="15.75" customHeight="1">
      <c r="A171" s="29"/>
      <c r="B171" s="32">
        <v>544320021</v>
      </c>
      <c r="C171" s="60" t="s">
        <v>32</v>
      </c>
      <c r="D171" s="58" t="s">
        <v>206</v>
      </c>
      <c r="E171" s="148">
        <v>37055226</v>
      </c>
      <c r="F171" s="148">
        <v>41870046</v>
      </c>
      <c r="G171" s="39">
        <f t="shared" si="7"/>
        <v>112.99363280094418</v>
      </c>
      <c r="H171" s="68"/>
      <c r="I171" s="53"/>
    </row>
    <row r="172" spans="1:9" s="28" customFormat="1" ht="15.75" customHeight="1">
      <c r="A172" s="29"/>
      <c r="B172" s="32">
        <v>544320022</v>
      </c>
      <c r="C172" s="60" t="s">
        <v>32</v>
      </c>
      <c r="D172" s="58" t="s">
        <v>177</v>
      </c>
      <c r="E172" s="148">
        <v>0</v>
      </c>
      <c r="F172" s="148">
        <v>151380781.85</v>
      </c>
      <c r="G172" s="39" t="e">
        <f t="shared" si="7"/>
        <v>#DIV/0!</v>
      </c>
      <c r="H172" s="68"/>
      <c r="I172" s="53"/>
    </row>
    <row r="173" spans="1:9" s="28" customFormat="1" ht="15.75" customHeight="1">
      <c r="A173" s="29"/>
      <c r="B173" s="32">
        <v>544320026</v>
      </c>
      <c r="C173" s="60" t="s">
        <v>32</v>
      </c>
      <c r="D173" s="58" t="s">
        <v>127</v>
      </c>
      <c r="E173" s="148">
        <v>32000000</v>
      </c>
      <c r="F173" s="148">
        <v>32000000</v>
      </c>
      <c r="G173" s="39"/>
      <c r="H173" s="68"/>
      <c r="I173" s="53"/>
    </row>
    <row r="174" spans="1:9" s="28" customFormat="1" ht="15.75" customHeight="1">
      <c r="A174" s="29"/>
      <c r="B174" s="32">
        <v>544320027</v>
      </c>
      <c r="C174" s="60" t="s">
        <v>32</v>
      </c>
      <c r="D174" s="58" t="s">
        <v>128</v>
      </c>
      <c r="E174" s="148">
        <v>63071833.3</v>
      </c>
      <c r="F174" s="148">
        <v>63172166.64</v>
      </c>
      <c r="G174" s="39"/>
      <c r="H174" s="68"/>
      <c r="I174" s="53"/>
    </row>
    <row r="175" spans="1:9" s="28" customFormat="1" ht="15.75" customHeight="1">
      <c r="A175" s="29"/>
      <c r="B175" s="32">
        <v>544320030</v>
      </c>
      <c r="C175" s="60" t="s">
        <v>32</v>
      </c>
      <c r="D175" s="58" t="s">
        <v>207</v>
      </c>
      <c r="E175" s="148">
        <v>898155.98</v>
      </c>
      <c r="F175" s="148">
        <v>26527902.18</v>
      </c>
      <c r="G175" s="39"/>
      <c r="H175" s="68"/>
      <c r="I175" s="53"/>
    </row>
    <row r="176" spans="1:9" s="28" customFormat="1" ht="15.75" customHeight="1">
      <c r="A176" s="29"/>
      <c r="B176" s="32">
        <v>544320031</v>
      </c>
      <c r="C176" s="60" t="s">
        <v>32</v>
      </c>
      <c r="D176" s="97" t="s">
        <v>120</v>
      </c>
      <c r="E176" s="148">
        <v>38258100.01</v>
      </c>
      <c r="F176" s="148">
        <v>38223000</v>
      </c>
      <c r="G176" s="39"/>
      <c r="H176" s="68"/>
      <c r="I176" s="53"/>
    </row>
    <row r="177" spans="1:9" s="28" customFormat="1" ht="15.75" customHeight="1">
      <c r="A177" s="29"/>
      <c r="B177" s="32">
        <v>544320032</v>
      </c>
      <c r="C177" s="60" t="s">
        <v>32</v>
      </c>
      <c r="D177" s="97" t="s">
        <v>178</v>
      </c>
      <c r="E177" s="148">
        <v>0</v>
      </c>
      <c r="F177" s="148">
        <v>198965617.07</v>
      </c>
      <c r="G177" s="39"/>
      <c r="H177" s="68"/>
      <c r="I177" s="53"/>
    </row>
    <row r="178" spans="1:9" s="28" customFormat="1" ht="15.75" customHeight="1">
      <c r="A178" s="29"/>
      <c r="B178" s="32">
        <v>544320033</v>
      </c>
      <c r="C178" s="60" t="s">
        <v>32</v>
      </c>
      <c r="D178" s="109" t="s">
        <v>121</v>
      </c>
      <c r="E178" s="148">
        <v>333333333.33</v>
      </c>
      <c r="F178" s="148">
        <v>333333333.33</v>
      </c>
      <c r="G178" s="39"/>
      <c r="H178" s="68"/>
      <c r="I178" s="53"/>
    </row>
    <row r="179" spans="1:9" s="28" customFormat="1" ht="15.75" customHeight="1">
      <c r="A179" s="29"/>
      <c r="B179" s="32">
        <v>544320035</v>
      </c>
      <c r="C179" s="60" t="s">
        <v>32</v>
      </c>
      <c r="D179" s="109" t="s">
        <v>179</v>
      </c>
      <c r="E179" s="148">
        <v>0</v>
      </c>
      <c r="F179" s="148">
        <v>101075466.65</v>
      </c>
      <c r="G179" s="39"/>
      <c r="H179" s="68"/>
      <c r="I179" s="53"/>
    </row>
    <row r="180" spans="1:9" s="28" customFormat="1" ht="15.75" customHeight="1">
      <c r="A180" s="29"/>
      <c r="B180" s="32">
        <v>544320035</v>
      </c>
      <c r="C180" s="60" t="s">
        <v>32</v>
      </c>
      <c r="D180" s="109" t="s">
        <v>180</v>
      </c>
      <c r="E180" s="148">
        <v>0</v>
      </c>
      <c r="F180" s="148">
        <v>7309726.71</v>
      </c>
      <c r="G180" s="39"/>
      <c r="H180" s="68"/>
      <c r="I180" s="53"/>
    </row>
    <row r="181" spans="1:9" s="28" customFormat="1" ht="15">
      <c r="A181" s="29"/>
      <c r="B181" s="32">
        <v>544320099</v>
      </c>
      <c r="C181" s="60" t="s">
        <v>32</v>
      </c>
      <c r="D181" s="101" t="s">
        <v>86</v>
      </c>
      <c r="E181" s="139">
        <v>18846154</v>
      </c>
      <c r="F181" s="139">
        <v>18846153.86</v>
      </c>
      <c r="G181" s="39">
        <f>F181/E181*100</f>
        <v>99.99999925714286</v>
      </c>
      <c r="H181" s="68"/>
      <c r="I181" s="53"/>
    </row>
    <row r="182" spans="1:9" s="28" customFormat="1" ht="15">
      <c r="A182" s="29"/>
      <c r="B182" s="32">
        <v>544320099</v>
      </c>
      <c r="C182" s="60" t="s">
        <v>32</v>
      </c>
      <c r="D182" s="101" t="s">
        <v>87</v>
      </c>
      <c r="E182" s="139">
        <v>25675770.37</v>
      </c>
      <c r="F182" s="139">
        <v>25633229.77</v>
      </c>
      <c r="G182" s="39">
        <f>F182/E182*100</f>
        <v>99.8343161689524</v>
      </c>
      <c r="H182" s="68"/>
      <c r="I182" s="72"/>
    </row>
    <row r="183" spans="1:9" s="28" customFormat="1" ht="15">
      <c r="A183" s="29"/>
      <c r="B183" s="32">
        <v>544320099</v>
      </c>
      <c r="C183" s="60" t="s">
        <v>32</v>
      </c>
      <c r="D183" s="101" t="s">
        <v>88</v>
      </c>
      <c r="E183" s="139">
        <v>15597886.57</v>
      </c>
      <c r="F183" s="139">
        <v>15597886.57</v>
      </c>
      <c r="G183" s="39">
        <f>F183/E183*100</f>
        <v>100</v>
      </c>
      <c r="H183" s="68"/>
      <c r="I183" s="72"/>
    </row>
    <row r="184" spans="1:9" s="28" customFormat="1" ht="15.75">
      <c r="A184" s="29"/>
      <c r="B184" s="32">
        <v>544320099</v>
      </c>
      <c r="C184" s="60" t="s">
        <v>32</v>
      </c>
      <c r="D184" s="110" t="s">
        <v>122</v>
      </c>
      <c r="E184" s="139">
        <v>9159092.19</v>
      </c>
      <c r="F184" s="139">
        <v>9170329.1</v>
      </c>
      <c r="G184" s="39"/>
      <c r="H184" s="68"/>
      <c r="I184" s="72"/>
    </row>
    <row r="185" spans="1:9" s="28" customFormat="1" ht="15">
      <c r="A185" s="29"/>
      <c r="B185" s="32">
        <v>544320099</v>
      </c>
      <c r="C185" s="60" t="s">
        <v>32</v>
      </c>
      <c r="D185" s="101" t="s">
        <v>98</v>
      </c>
      <c r="E185" s="139">
        <v>3933232.35</v>
      </c>
      <c r="F185" s="139">
        <v>3933735</v>
      </c>
      <c r="G185" s="39"/>
      <c r="H185" s="68"/>
      <c r="I185" s="72"/>
    </row>
    <row r="186" spans="1:9" s="28" customFormat="1" ht="30">
      <c r="A186" s="29"/>
      <c r="B186" s="32">
        <v>5446</v>
      </c>
      <c r="C186" s="59"/>
      <c r="D186" s="46" t="s">
        <v>142</v>
      </c>
      <c r="E186" s="142">
        <v>1526632000</v>
      </c>
      <c r="F186" s="142"/>
      <c r="G186" s="39">
        <f aca="true" t="shared" si="8" ref="G186:G193">F186/E186*100</f>
        <v>0</v>
      </c>
      <c r="H186" s="70"/>
      <c r="I186" s="53"/>
    </row>
    <row r="187" spans="1:9" s="28" customFormat="1" ht="30">
      <c r="A187" s="29"/>
      <c r="B187" s="32">
        <v>5446</v>
      </c>
      <c r="C187" s="59"/>
      <c r="D187" s="46" t="s">
        <v>143</v>
      </c>
      <c r="E187" s="142">
        <f>SUM(E188:E194)</f>
        <v>593975746.98</v>
      </c>
      <c r="F187" s="142">
        <f>SUM(F188:F194)</f>
        <v>508939301.52</v>
      </c>
      <c r="G187" s="158">
        <f t="shared" si="8"/>
        <v>85.68351554884894</v>
      </c>
      <c r="H187" s="70"/>
      <c r="I187" s="53"/>
    </row>
    <row r="188" spans="1:9" s="28" customFormat="1" ht="15">
      <c r="A188" s="29"/>
      <c r="B188" s="32">
        <v>544620001</v>
      </c>
      <c r="C188" s="60" t="s">
        <v>41</v>
      </c>
      <c r="D188" s="58" t="s">
        <v>183</v>
      </c>
      <c r="E188" s="148">
        <v>458700</v>
      </c>
      <c r="F188" s="148">
        <v>517400</v>
      </c>
      <c r="G188" s="39">
        <f t="shared" si="8"/>
        <v>112.79703509919337</v>
      </c>
      <c r="H188" s="68"/>
      <c r="I188" s="53"/>
    </row>
    <row r="189" spans="1:9" s="28" customFormat="1" ht="15">
      <c r="A189" s="29"/>
      <c r="B189" s="32">
        <v>544620002</v>
      </c>
      <c r="C189" s="60" t="s">
        <v>32</v>
      </c>
      <c r="D189" s="58" t="s">
        <v>187</v>
      </c>
      <c r="E189" s="148">
        <v>26519290</v>
      </c>
      <c r="F189" s="148">
        <v>0</v>
      </c>
      <c r="G189" s="39">
        <f t="shared" si="8"/>
        <v>0</v>
      </c>
      <c r="H189" s="68"/>
      <c r="I189" s="53"/>
    </row>
    <row r="190" spans="1:9" s="28" customFormat="1" ht="15">
      <c r="A190" s="29"/>
      <c r="B190" s="32">
        <v>544620003</v>
      </c>
      <c r="C190" s="60" t="s">
        <v>32</v>
      </c>
      <c r="D190" s="58" t="s">
        <v>184</v>
      </c>
      <c r="E190" s="148">
        <v>17626710.53</v>
      </c>
      <c r="F190" s="148">
        <v>17759391.69</v>
      </c>
      <c r="G190" s="39">
        <f t="shared" si="8"/>
        <v>100.75272785454882</v>
      </c>
      <c r="H190" s="68"/>
      <c r="I190" s="53"/>
    </row>
    <row r="191" spans="1:9" s="28" customFormat="1" ht="15">
      <c r="A191" s="29"/>
      <c r="B191" s="32">
        <v>544620004</v>
      </c>
      <c r="C191" s="60" t="s">
        <v>32</v>
      </c>
      <c r="D191" s="58" t="s">
        <v>185</v>
      </c>
      <c r="E191" s="148">
        <v>9982055.9</v>
      </c>
      <c r="F191" s="148">
        <v>10072141.47</v>
      </c>
      <c r="G191" s="39">
        <f t="shared" si="8"/>
        <v>100.90247511036279</v>
      </c>
      <c r="H191" s="68"/>
      <c r="I191" s="53"/>
    </row>
    <row r="192" spans="1:9" s="28" customFormat="1" ht="15">
      <c r="A192" s="29"/>
      <c r="B192" s="32">
        <v>544620005</v>
      </c>
      <c r="C192" s="60" t="s">
        <v>32</v>
      </c>
      <c r="D192" s="58" t="s">
        <v>186</v>
      </c>
      <c r="E192" s="148">
        <v>14272946.5</v>
      </c>
      <c r="F192" s="148">
        <v>14218445.67</v>
      </c>
      <c r="G192" s="39">
        <f t="shared" si="8"/>
        <v>99.61815291607799</v>
      </c>
      <c r="H192" s="68"/>
      <c r="I192" s="53"/>
    </row>
    <row r="193" spans="1:9" s="28" customFormat="1" ht="15">
      <c r="A193" s="29"/>
      <c r="B193" s="32">
        <v>544620014</v>
      </c>
      <c r="C193" s="60" t="s">
        <v>32</v>
      </c>
      <c r="D193" s="58" t="s">
        <v>130</v>
      </c>
      <c r="E193" s="148">
        <v>471014115.5</v>
      </c>
      <c r="F193" s="148">
        <v>466371922.69</v>
      </c>
      <c r="G193" s="39">
        <f t="shared" si="8"/>
        <v>99.01442596787739</v>
      </c>
      <c r="H193" s="68"/>
      <c r="I193" s="53"/>
    </row>
    <row r="194" spans="1:9" s="28" customFormat="1" ht="15">
      <c r="A194" s="29"/>
      <c r="B194" s="32">
        <v>544620016</v>
      </c>
      <c r="C194" s="60" t="s">
        <v>32</v>
      </c>
      <c r="D194" s="74" t="s">
        <v>188</v>
      </c>
      <c r="E194" s="148">
        <v>54101928.55</v>
      </c>
      <c r="F194" s="148"/>
      <c r="G194" s="39">
        <f>F194/E194*100</f>
        <v>0</v>
      </c>
      <c r="H194" s="68"/>
      <c r="I194" s="53"/>
    </row>
    <row r="195" spans="1:9" s="28" customFormat="1" ht="15">
      <c r="A195" s="29"/>
      <c r="B195" s="32"/>
      <c r="C195" s="60"/>
      <c r="D195" s="74"/>
      <c r="E195" s="148"/>
      <c r="F195" s="148"/>
      <c r="G195" s="39"/>
      <c r="H195" s="68"/>
      <c r="I195" s="53"/>
    </row>
    <row r="196" spans="1:9" s="28" customFormat="1" ht="29.25">
      <c r="A196" s="29">
        <v>545</v>
      </c>
      <c r="B196" s="32"/>
      <c r="C196" s="60"/>
      <c r="D196" s="164" t="s">
        <v>189</v>
      </c>
      <c r="E196" s="146">
        <f>E197</f>
        <v>0</v>
      </c>
      <c r="F196" s="146">
        <f>F197</f>
        <v>7626</v>
      </c>
      <c r="G196" s="39"/>
      <c r="H196" s="68"/>
      <c r="I196" s="53"/>
    </row>
    <row r="197" spans="1:9" s="28" customFormat="1" ht="30">
      <c r="A197" s="29"/>
      <c r="B197" s="32">
        <v>5453</v>
      </c>
      <c r="C197" s="60"/>
      <c r="D197" s="74" t="s">
        <v>190</v>
      </c>
      <c r="E197" s="148"/>
      <c r="F197" s="148">
        <v>7626</v>
      </c>
      <c r="G197" s="39"/>
      <c r="H197" s="68"/>
      <c r="I197" s="53"/>
    </row>
    <row r="198" spans="1:9" s="28" customFormat="1" ht="15">
      <c r="A198" s="29">
        <v>547</v>
      </c>
      <c r="B198" s="32"/>
      <c r="C198" s="60"/>
      <c r="D198" s="164" t="s">
        <v>191</v>
      </c>
      <c r="E198" s="146">
        <f>E199</f>
        <v>0</v>
      </c>
      <c r="F198" s="146">
        <f>F199</f>
        <v>8751813.64</v>
      </c>
      <c r="G198" s="39"/>
      <c r="H198" s="68"/>
      <c r="I198" s="53"/>
    </row>
    <row r="199" spans="1:9" s="28" customFormat="1" ht="15">
      <c r="A199" s="29"/>
      <c r="B199" s="32">
        <v>5471</v>
      </c>
      <c r="C199" s="60"/>
      <c r="D199" s="74" t="s">
        <v>192</v>
      </c>
      <c r="E199" s="148">
        <v>0</v>
      </c>
      <c r="F199" s="148">
        <v>8751813.64</v>
      </c>
      <c r="G199" s="39"/>
      <c r="H199" s="68"/>
      <c r="I199" s="53"/>
    </row>
    <row r="200" spans="1:9" s="28" customFormat="1" ht="15">
      <c r="A200" s="29"/>
      <c r="B200" s="32"/>
      <c r="C200" s="60"/>
      <c r="D200" s="74"/>
      <c r="E200" s="148"/>
      <c r="F200" s="148"/>
      <c r="G200" s="39"/>
      <c r="H200" s="68"/>
      <c r="I200" s="53"/>
    </row>
    <row r="201" spans="1:8" ht="15">
      <c r="A201" s="29">
        <v>55</v>
      </c>
      <c r="B201" s="32"/>
      <c r="C201" s="50"/>
      <c r="D201" s="22" t="s">
        <v>91</v>
      </c>
      <c r="E201" s="134">
        <f>E202</f>
        <v>8795609449.68</v>
      </c>
      <c r="F201" s="134">
        <f>F202</f>
        <v>5770568726.07</v>
      </c>
      <c r="G201" s="41">
        <f>F201/E201*100</f>
        <v>65.60737785236637</v>
      </c>
      <c r="H201" s="8"/>
    </row>
    <row r="202" spans="1:8" s="28" customFormat="1" ht="14.25">
      <c r="A202" s="15">
        <v>552</v>
      </c>
      <c r="B202" s="29"/>
      <c r="C202" s="49"/>
      <c r="D202" s="22" t="s">
        <v>92</v>
      </c>
      <c r="E202" s="134">
        <f>E203+E205</f>
        <v>8795609449.68</v>
      </c>
      <c r="F202" s="134">
        <f>F203+F205</f>
        <v>5770568726.07</v>
      </c>
      <c r="G202" s="41">
        <f>F202/E202*100</f>
        <v>65.60737785236637</v>
      </c>
      <c r="H202" s="27"/>
    </row>
    <row r="203" spans="1:9" s="28" customFormat="1" ht="15">
      <c r="A203" s="29"/>
      <c r="B203" s="32">
        <v>5521</v>
      </c>
      <c r="C203" s="50"/>
      <c r="D203" s="46" t="s">
        <v>93</v>
      </c>
      <c r="E203" s="142">
        <f>E204</f>
        <v>4971949449.68</v>
      </c>
      <c r="F203" s="142">
        <f>F204</f>
        <v>0</v>
      </c>
      <c r="G203" s="156"/>
      <c r="H203" s="75"/>
      <c r="I203" s="64"/>
    </row>
    <row r="204" spans="1:8" ht="17.25" customHeight="1">
      <c r="A204" s="31"/>
      <c r="B204" s="32">
        <v>552121207</v>
      </c>
      <c r="C204" s="50"/>
      <c r="D204" s="74" t="s">
        <v>131</v>
      </c>
      <c r="E204" s="149">
        <v>4971949449.68</v>
      </c>
      <c r="F204" s="139">
        <v>0</v>
      </c>
      <c r="G204" s="39"/>
      <c r="H204" s="8"/>
    </row>
    <row r="205" spans="1:8" ht="17.25" customHeight="1">
      <c r="A205" s="31"/>
      <c r="B205" s="32">
        <v>5522</v>
      </c>
      <c r="C205" s="51" t="s">
        <v>32</v>
      </c>
      <c r="D205" s="74" t="s">
        <v>123</v>
      </c>
      <c r="E205" s="162">
        <f>E206</f>
        <v>3823660000</v>
      </c>
      <c r="F205" s="162">
        <f>F206</f>
        <v>5770568726.07</v>
      </c>
      <c r="G205" s="41">
        <f>F205/E205*100</f>
        <v>150.9174122717501</v>
      </c>
      <c r="H205" s="8"/>
    </row>
    <row r="206" spans="1:8" ht="17.25" customHeight="1">
      <c r="A206" s="31"/>
      <c r="B206" s="32"/>
      <c r="C206" s="73" t="s">
        <v>32</v>
      </c>
      <c r="D206" s="129" t="s">
        <v>124</v>
      </c>
      <c r="E206" s="139">
        <v>3823660000</v>
      </c>
      <c r="F206" s="139">
        <v>5770568726.07</v>
      </c>
      <c r="G206" s="39">
        <f>F206/E206*100</f>
        <v>150.9174122717501</v>
      </c>
      <c r="H206" s="8"/>
    </row>
    <row r="207" spans="1:8" ht="17.25" customHeight="1">
      <c r="A207" s="31"/>
      <c r="B207" s="32"/>
      <c r="C207" s="50"/>
      <c r="D207" s="74"/>
      <c r="E207" s="149"/>
      <c r="F207" s="139"/>
      <c r="G207" s="39"/>
      <c r="H207" s="8"/>
    </row>
    <row r="208" spans="1:8" ht="17.25" customHeight="1">
      <c r="A208" s="31"/>
      <c r="B208" s="32"/>
      <c r="C208" s="50"/>
      <c r="D208" s="74"/>
      <c r="E208" s="149"/>
      <c r="F208" s="139"/>
      <c r="G208" s="39"/>
      <c r="H208" s="8"/>
    </row>
    <row r="209" spans="1:8" ht="17.25" customHeight="1">
      <c r="A209" s="31"/>
      <c r="B209" s="32"/>
      <c r="C209" s="50"/>
      <c r="D209" s="74"/>
      <c r="E209" s="149"/>
      <c r="F209" s="139"/>
      <c r="G209" s="39"/>
      <c r="H209" s="8"/>
    </row>
    <row r="210" spans="1:8" ht="17.25" customHeight="1">
      <c r="A210" s="31"/>
      <c r="B210" s="32"/>
      <c r="C210" s="50"/>
      <c r="D210" s="74"/>
      <c r="E210" s="149"/>
      <c r="F210" s="139"/>
      <c r="G210" s="39"/>
      <c r="H210" s="8"/>
    </row>
    <row r="211" spans="1:8" ht="17.25" customHeight="1">
      <c r="A211" s="31"/>
      <c r="B211" s="32"/>
      <c r="C211" s="50"/>
      <c r="D211" s="74"/>
      <c r="E211" s="149"/>
      <c r="F211" s="139"/>
      <c r="G211" s="39"/>
      <c r="H211" s="8"/>
    </row>
    <row r="212" spans="1:8" ht="17.25" customHeight="1">
      <c r="A212" s="31"/>
      <c r="B212" s="32"/>
      <c r="C212" s="50"/>
      <c r="D212" s="74"/>
      <c r="E212" s="149"/>
      <c r="F212" s="139"/>
      <c r="G212" s="39"/>
      <c r="H212" s="8"/>
    </row>
    <row r="213" spans="1:8" ht="17.25" customHeight="1">
      <c r="A213" s="31"/>
      <c r="B213" s="32"/>
      <c r="C213" s="50"/>
      <c r="D213" s="74"/>
      <c r="E213" s="149"/>
      <c r="F213" s="139"/>
      <c r="G213" s="39"/>
      <c r="H213" s="8"/>
    </row>
    <row r="214" spans="1:8" ht="17.25" customHeight="1">
      <c r="A214" s="31"/>
      <c r="B214" s="32"/>
      <c r="C214" s="50"/>
      <c r="D214" s="74"/>
      <c r="E214" s="149"/>
      <c r="F214" s="139"/>
      <c r="G214" s="39"/>
      <c r="H214" s="8"/>
    </row>
    <row r="215" spans="1:8" ht="17.25" customHeight="1">
      <c r="A215" s="31"/>
      <c r="B215" s="32"/>
      <c r="C215" s="50"/>
      <c r="D215" s="74"/>
      <c r="E215" s="149"/>
      <c r="F215" s="139"/>
      <c r="G215" s="39"/>
      <c r="H215" s="8"/>
    </row>
    <row r="216" spans="1:8" ht="17.25" customHeight="1">
      <c r="A216" s="31"/>
      <c r="B216" s="32"/>
      <c r="C216" s="50"/>
      <c r="D216" s="74"/>
      <c r="E216" s="149"/>
      <c r="F216" s="139"/>
      <c r="G216" s="39"/>
      <c r="H216" s="8"/>
    </row>
    <row r="217" spans="1:8" ht="17.25" customHeight="1">
      <c r="A217" s="31"/>
      <c r="B217" s="32"/>
      <c r="C217" s="50"/>
      <c r="D217" s="74"/>
      <c r="E217" s="149"/>
      <c r="F217" s="139"/>
      <c r="G217" s="39"/>
      <c r="H217" s="8"/>
    </row>
    <row r="218" spans="1:8" ht="15" customHeight="1">
      <c r="A218" s="19"/>
      <c r="B218" s="32"/>
      <c r="C218" s="50"/>
      <c r="D218" s="111"/>
      <c r="E218" s="134"/>
      <c r="F218" s="139"/>
      <c r="G218" s="39"/>
      <c r="H218" s="8"/>
    </row>
    <row r="219" spans="1:8" ht="15" customHeight="1">
      <c r="A219" s="31"/>
      <c r="B219" s="32"/>
      <c r="C219" s="50"/>
      <c r="D219" s="112"/>
      <c r="E219" s="139"/>
      <c r="F219" s="139"/>
      <c r="G219" s="39"/>
      <c r="H219" s="8"/>
    </row>
    <row r="220" spans="1:8" ht="15" customHeight="1">
      <c r="A220" s="31"/>
      <c r="B220" s="32"/>
      <c r="C220" s="50"/>
      <c r="D220" s="112"/>
      <c r="E220" s="139"/>
      <c r="F220" s="139"/>
      <c r="G220" s="39"/>
      <c r="H220" s="8"/>
    </row>
    <row r="221" spans="1:8" ht="15" customHeight="1">
      <c r="A221" s="31"/>
      <c r="B221" s="32"/>
      <c r="C221" s="50"/>
      <c r="D221" s="112"/>
      <c r="E221" s="139"/>
      <c r="F221" s="139"/>
      <c r="G221" s="39"/>
      <c r="H221" s="8"/>
    </row>
    <row r="222" spans="1:8" ht="15" customHeight="1">
      <c r="A222" s="31"/>
      <c r="B222" s="32"/>
      <c r="C222" s="50"/>
      <c r="D222" s="112"/>
      <c r="E222" s="139"/>
      <c r="F222" s="139"/>
      <c r="G222" s="39"/>
      <c r="H222" s="8"/>
    </row>
    <row r="223" spans="1:8" ht="15" customHeight="1">
      <c r="A223" s="31"/>
      <c r="B223" s="32"/>
      <c r="C223" s="50"/>
      <c r="D223" s="112"/>
      <c r="E223" s="139"/>
      <c r="F223" s="139"/>
      <c r="G223" s="39"/>
      <c r="H223" s="8"/>
    </row>
    <row r="224" spans="1:8" ht="15" customHeight="1">
      <c r="A224" s="31"/>
      <c r="B224" s="32"/>
      <c r="C224" s="50"/>
      <c r="D224" s="112"/>
      <c r="E224" s="139"/>
      <c r="F224" s="139"/>
      <c r="G224" s="39"/>
      <c r="H224" s="8"/>
    </row>
    <row r="225" spans="1:8" ht="15" customHeight="1">
      <c r="A225" s="76"/>
      <c r="B225" s="50"/>
      <c r="C225" s="50"/>
      <c r="D225" s="112"/>
      <c r="E225" s="139"/>
      <c r="F225" s="139"/>
      <c r="G225" s="39"/>
      <c r="H225" s="8"/>
    </row>
    <row r="226" spans="1:8" ht="15" customHeight="1">
      <c r="A226" s="76"/>
      <c r="B226" s="50"/>
      <c r="C226" s="50"/>
      <c r="D226" s="112"/>
      <c r="E226" s="139"/>
      <c r="F226" s="139"/>
      <c r="G226" s="39"/>
      <c r="H226" s="8"/>
    </row>
    <row r="227" spans="1:8" ht="15" customHeight="1">
      <c r="A227" s="76"/>
      <c r="B227" s="50"/>
      <c r="C227" s="50"/>
      <c r="D227" s="112"/>
      <c r="E227" s="139"/>
      <c r="F227" s="139"/>
      <c r="G227" s="39"/>
      <c r="H227" s="8"/>
    </row>
    <row r="228" spans="1:8" ht="15" customHeight="1">
      <c r="A228" s="76"/>
      <c r="B228" s="50"/>
      <c r="C228" s="50"/>
      <c r="D228" s="112"/>
      <c r="E228" s="139"/>
      <c r="F228" s="139"/>
      <c r="G228" s="39"/>
      <c r="H228" s="8"/>
    </row>
    <row r="229" spans="1:8" ht="15" customHeight="1">
      <c r="A229" s="76"/>
      <c r="B229" s="50"/>
      <c r="C229" s="50"/>
      <c r="D229" s="112"/>
      <c r="E229" s="139"/>
      <c r="F229" s="139"/>
      <c r="G229" s="39"/>
      <c r="H229" s="8"/>
    </row>
    <row r="230" spans="1:8" ht="15" customHeight="1">
      <c r="A230" s="76"/>
      <c r="B230" s="50"/>
      <c r="C230" s="50"/>
      <c r="D230" s="112"/>
      <c r="E230" s="139"/>
      <c r="F230" s="139"/>
      <c r="G230" s="39"/>
      <c r="H230" s="8"/>
    </row>
    <row r="231" spans="1:8" ht="15" customHeight="1">
      <c r="A231" s="76"/>
      <c r="B231" s="50"/>
      <c r="C231" s="50"/>
      <c r="D231" s="112"/>
      <c r="E231" s="139"/>
      <c r="F231" s="139"/>
      <c r="G231" s="39"/>
      <c r="H231" s="8"/>
    </row>
    <row r="232" spans="1:8" ht="15" customHeight="1">
      <c r="A232" s="76"/>
      <c r="B232" s="50"/>
      <c r="C232" s="50"/>
      <c r="D232" s="112"/>
      <c r="E232" s="139"/>
      <c r="F232" s="139"/>
      <c r="G232" s="39"/>
      <c r="H232" s="8"/>
    </row>
    <row r="233" spans="1:8" ht="15" customHeight="1">
      <c r="A233" s="76"/>
      <c r="B233" s="50"/>
      <c r="C233" s="50"/>
      <c r="D233" s="112"/>
      <c r="E233" s="139"/>
      <c r="F233" s="139"/>
      <c r="G233" s="39"/>
      <c r="H233" s="8"/>
    </row>
    <row r="234" spans="1:8" ht="15" customHeight="1">
      <c r="A234" s="76"/>
      <c r="B234" s="50"/>
      <c r="C234" s="50"/>
      <c r="D234" s="112"/>
      <c r="E234" s="139"/>
      <c r="F234" s="139"/>
      <c r="G234" s="39"/>
      <c r="H234" s="8"/>
    </row>
    <row r="235" spans="1:8" ht="15" customHeight="1">
      <c r="A235" s="76"/>
      <c r="B235" s="50"/>
      <c r="C235" s="50"/>
      <c r="D235" s="112"/>
      <c r="E235" s="139"/>
      <c r="F235" s="139"/>
      <c r="G235" s="39"/>
      <c r="H235" s="8"/>
    </row>
    <row r="236" spans="1:8" ht="15" customHeight="1">
      <c r="A236" s="76"/>
      <c r="B236" s="50"/>
      <c r="C236" s="50"/>
      <c r="D236" s="112"/>
      <c r="E236" s="139"/>
      <c r="F236" s="139"/>
      <c r="G236" s="39"/>
      <c r="H236" s="8"/>
    </row>
    <row r="237" spans="1:8" ht="15" customHeight="1">
      <c r="A237" s="76"/>
      <c r="B237" s="50"/>
      <c r="C237" s="50"/>
      <c r="D237" s="112"/>
      <c r="E237" s="139"/>
      <c r="F237" s="139"/>
      <c r="G237" s="39"/>
      <c r="H237" s="8"/>
    </row>
    <row r="238" spans="1:8" ht="15" customHeight="1">
      <c r="A238" s="76"/>
      <c r="B238" s="50"/>
      <c r="C238" s="50"/>
      <c r="D238" s="112"/>
      <c r="E238" s="139"/>
      <c r="F238" s="139"/>
      <c r="G238" s="39"/>
      <c r="H238" s="8"/>
    </row>
    <row r="239" spans="1:8" ht="15" customHeight="1">
      <c r="A239" s="76"/>
      <c r="B239" s="50"/>
      <c r="C239" s="50"/>
      <c r="D239" s="112"/>
      <c r="E239" s="139"/>
      <c r="F239" s="139"/>
      <c r="G239" s="39"/>
      <c r="H239" s="8"/>
    </row>
    <row r="240" spans="1:8" ht="15" customHeight="1">
      <c r="A240" s="76"/>
      <c r="B240" s="50"/>
      <c r="C240" s="50"/>
      <c r="D240" s="112"/>
      <c r="E240" s="139"/>
      <c r="F240" s="139"/>
      <c r="G240" s="39"/>
      <c r="H240" s="8"/>
    </row>
    <row r="241" spans="1:8" ht="15" customHeight="1">
      <c r="A241" s="76"/>
      <c r="B241" s="50"/>
      <c r="C241" s="50"/>
      <c r="D241" s="112"/>
      <c r="E241" s="139"/>
      <c r="F241" s="139"/>
      <c r="G241" s="39"/>
      <c r="H241" s="8"/>
    </row>
    <row r="242" spans="1:8" ht="15" customHeight="1">
      <c r="A242" s="76"/>
      <c r="B242" s="50"/>
      <c r="C242" s="50"/>
      <c r="D242" s="112"/>
      <c r="E242" s="139"/>
      <c r="F242" s="139"/>
      <c r="G242" s="39"/>
      <c r="H242" s="8"/>
    </row>
    <row r="243" spans="1:8" ht="15" customHeight="1">
      <c r="A243" s="76"/>
      <c r="B243" s="50"/>
      <c r="C243" s="50"/>
      <c r="D243" s="112"/>
      <c r="E243" s="139"/>
      <c r="F243" s="139"/>
      <c r="G243" s="39"/>
      <c r="H243" s="8"/>
    </row>
    <row r="244" spans="1:8" ht="15" customHeight="1">
      <c r="A244" s="76"/>
      <c r="B244" s="50"/>
      <c r="C244" s="50"/>
      <c r="D244" s="112"/>
      <c r="E244" s="139"/>
      <c r="F244" s="139"/>
      <c r="G244" s="39"/>
      <c r="H244" s="8"/>
    </row>
    <row r="245" spans="1:8" ht="15" customHeight="1">
      <c r="A245" s="76"/>
      <c r="B245" s="50"/>
      <c r="C245" s="50"/>
      <c r="D245" s="112"/>
      <c r="E245" s="139"/>
      <c r="F245" s="139"/>
      <c r="G245" s="39"/>
      <c r="H245" s="8"/>
    </row>
    <row r="246" spans="1:8" ht="15" customHeight="1">
      <c r="A246" s="76"/>
      <c r="B246" s="50"/>
      <c r="C246" s="50"/>
      <c r="D246" s="112"/>
      <c r="E246" s="139"/>
      <c r="F246" s="139"/>
      <c r="G246" s="39"/>
      <c r="H246" s="8"/>
    </row>
    <row r="247" spans="1:8" ht="15" customHeight="1">
      <c r="A247" s="76"/>
      <c r="B247" s="50"/>
      <c r="C247" s="50"/>
      <c r="D247" s="112"/>
      <c r="E247" s="139"/>
      <c r="F247" s="139"/>
      <c r="G247" s="39"/>
      <c r="H247" s="8"/>
    </row>
    <row r="248" spans="1:8" ht="15" customHeight="1">
      <c r="A248" s="76"/>
      <c r="B248" s="50"/>
      <c r="C248" s="50"/>
      <c r="D248" s="112"/>
      <c r="E248" s="135"/>
      <c r="F248" s="139"/>
      <c r="G248" s="39"/>
      <c r="H248" s="8"/>
    </row>
    <row r="249" spans="1:8" ht="15" customHeight="1">
      <c r="A249" s="76"/>
      <c r="B249" s="50"/>
      <c r="C249" s="50"/>
      <c r="D249" s="112"/>
      <c r="E249" s="135"/>
      <c r="F249" s="139"/>
      <c r="G249" s="39"/>
      <c r="H249" s="8"/>
    </row>
    <row r="250" spans="1:8" ht="15" customHeight="1">
      <c r="A250" s="76"/>
      <c r="B250" s="50"/>
      <c r="C250" s="50"/>
      <c r="D250" s="112"/>
      <c r="E250" s="135"/>
      <c r="F250" s="139"/>
      <c r="G250" s="39"/>
      <c r="H250" s="8"/>
    </row>
    <row r="251" spans="1:8" ht="15" customHeight="1">
      <c r="A251" s="76"/>
      <c r="B251" s="50"/>
      <c r="C251" s="50"/>
      <c r="D251" s="112"/>
      <c r="E251" s="135"/>
      <c r="F251" s="139"/>
      <c r="G251" s="39"/>
      <c r="H251" s="8"/>
    </row>
    <row r="252" spans="1:8" ht="15" customHeight="1">
      <c r="A252" s="76"/>
      <c r="B252" s="50"/>
      <c r="C252" s="50"/>
      <c r="D252" s="112"/>
      <c r="E252" s="135"/>
      <c r="F252" s="139"/>
      <c r="G252" s="39"/>
      <c r="H252" s="8"/>
    </row>
    <row r="253" spans="1:8" ht="15" customHeight="1">
      <c r="A253" s="76"/>
      <c r="B253" s="50"/>
      <c r="C253" s="50"/>
      <c r="D253" s="112"/>
      <c r="E253" s="135"/>
      <c r="F253" s="139"/>
      <c r="G253" s="39"/>
      <c r="H253" s="8"/>
    </row>
    <row r="254" spans="1:8" ht="15" customHeight="1">
      <c r="A254" s="76"/>
      <c r="B254" s="50"/>
      <c r="C254" s="50"/>
      <c r="D254" s="112"/>
      <c r="E254" s="135"/>
      <c r="F254" s="139"/>
      <c r="G254" s="39"/>
      <c r="H254" s="8"/>
    </row>
    <row r="255" spans="1:8" ht="15" customHeight="1">
      <c r="A255" s="76"/>
      <c r="B255" s="50"/>
      <c r="C255" s="50"/>
      <c r="D255" s="112"/>
      <c r="E255" s="135"/>
      <c r="F255" s="139"/>
      <c r="G255" s="39"/>
      <c r="H255" s="8"/>
    </row>
    <row r="256" spans="1:8" ht="15" customHeight="1">
      <c r="A256" s="76"/>
      <c r="B256" s="50"/>
      <c r="C256" s="50"/>
      <c r="D256" s="112"/>
      <c r="E256" s="135"/>
      <c r="F256" s="139"/>
      <c r="G256" s="39"/>
      <c r="H256" s="8"/>
    </row>
    <row r="257" spans="1:8" ht="15" customHeight="1">
      <c r="A257" s="76"/>
      <c r="B257" s="50"/>
      <c r="C257" s="50"/>
      <c r="D257" s="112"/>
      <c r="E257" s="135"/>
      <c r="F257" s="139"/>
      <c r="G257" s="39"/>
      <c r="H257" s="8"/>
    </row>
    <row r="258" spans="1:8" ht="15" customHeight="1">
      <c r="A258" s="76"/>
      <c r="B258" s="50"/>
      <c r="C258" s="50"/>
      <c r="D258" s="112"/>
      <c r="E258" s="135"/>
      <c r="F258" s="139"/>
      <c r="G258" s="39"/>
      <c r="H258" s="8"/>
    </row>
    <row r="259" spans="1:8" ht="15" customHeight="1">
      <c r="A259" s="76"/>
      <c r="B259" s="50"/>
      <c r="C259" s="50"/>
      <c r="D259" s="112"/>
      <c r="E259" s="135"/>
      <c r="F259" s="139"/>
      <c r="G259" s="39"/>
      <c r="H259" s="8"/>
    </row>
    <row r="260" spans="1:8" ht="15" customHeight="1">
      <c r="A260" s="76"/>
      <c r="B260" s="50"/>
      <c r="C260" s="50"/>
      <c r="D260" s="112"/>
      <c r="E260" s="135"/>
      <c r="F260" s="139"/>
      <c r="G260" s="39"/>
      <c r="H260" s="8"/>
    </row>
    <row r="261" spans="1:8" ht="15.75" customHeight="1">
      <c r="A261" s="13"/>
      <c r="B261" s="50"/>
      <c r="C261" s="50"/>
      <c r="D261" s="113"/>
      <c r="E261" s="151"/>
      <c r="F261" s="139"/>
      <c r="G261" s="39"/>
      <c r="H261" s="8"/>
    </row>
    <row r="262" spans="1:8" ht="15.75" customHeight="1">
      <c r="A262" s="13"/>
      <c r="B262" s="50"/>
      <c r="C262" s="50"/>
      <c r="D262" s="113"/>
      <c r="E262" s="151"/>
      <c r="F262" s="139"/>
      <c r="G262" s="39"/>
      <c r="H262" s="8"/>
    </row>
    <row r="263" spans="1:8" ht="15.75" customHeight="1">
      <c r="A263" s="78"/>
      <c r="B263" s="79"/>
      <c r="C263" s="79"/>
      <c r="D263" s="114"/>
      <c r="E263" s="135"/>
      <c r="F263" s="139"/>
      <c r="G263" s="39"/>
      <c r="H263" s="8"/>
    </row>
    <row r="264" spans="1:8" ht="15">
      <c r="A264" s="78"/>
      <c r="B264" s="16"/>
      <c r="C264" s="16"/>
      <c r="D264" s="115"/>
      <c r="E264" s="135"/>
      <c r="F264" s="139"/>
      <c r="G264" s="39"/>
      <c r="H264" s="8"/>
    </row>
    <row r="265" spans="1:8" ht="15" hidden="1">
      <c r="A265" s="78"/>
      <c r="B265" s="16"/>
      <c r="C265" s="16"/>
      <c r="D265" s="116"/>
      <c r="E265" s="135"/>
      <c r="F265" s="139"/>
      <c r="G265" s="39"/>
      <c r="H265" s="8"/>
    </row>
    <row r="266" spans="1:8" ht="15" hidden="1">
      <c r="A266" s="78"/>
      <c r="B266" s="16"/>
      <c r="C266" s="16"/>
      <c r="D266" s="116"/>
      <c r="E266" s="135"/>
      <c r="F266" s="139"/>
      <c r="G266" s="39"/>
      <c r="H266" s="8"/>
    </row>
    <row r="267" spans="1:8" ht="15" hidden="1">
      <c r="A267" s="78"/>
      <c r="B267" s="16"/>
      <c r="C267" s="16"/>
      <c r="D267" s="116"/>
      <c r="E267" s="135"/>
      <c r="F267" s="139"/>
      <c r="G267" s="39"/>
      <c r="H267" s="8"/>
    </row>
    <row r="268" spans="1:8" ht="15" hidden="1">
      <c r="A268" s="78"/>
      <c r="B268" s="16"/>
      <c r="C268" s="16"/>
      <c r="D268" s="116"/>
      <c r="E268" s="135"/>
      <c r="F268" s="139"/>
      <c r="G268" s="39"/>
      <c r="H268" s="8"/>
    </row>
    <row r="269" spans="1:8" ht="15" hidden="1">
      <c r="A269" s="78"/>
      <c r="B269" s="16"/>
      <c r="C269" s="16"/>
      <c r="D269" s="116"/>
      <c r="E269" s="135"/>
      <c r="F269" s="139"/>
      <c r="G269" s="39"/>
      <c r="H269" s="8"/>
    </row>
    <row r="270" spans="1:8" ht="15">
      <c r="A270" s="78"/>
      <c r="B270" s="16"/>
      <c r="C270" s="16"/>
      <c r="D270" s="116"/>
      <c r="E270" s="135"/>
      <c r="F270" s="139"/>
      <c r="G270" s="39"/>
      <c r="H270" s="8"/>
    </row>
    <row r="271" spans="1:8" ht="15">
      <c r="A271" s="78"/>
      <c r="B271" s="16"/>
      <c r="C271" s="16"/>
      <c r="D271" s="116"/>
      <c r="E271" s="135"/>
      <c r="F271" s="139"/>
      <c r="G271" s="39"/>
      <c r="H271" s="8"/>
    </row>
    <row r="272" spans="1:4" ht="15" hidden="1">
      <c r="A272" s="80"/>
      <c r="B272" s="81"/>
      <c r="C272" s="81"/>
      <c r="D272" s="117"/>
    </row>
    <row r="273" spans="1:4" ht="30" customHeight="1">
      <c r="A273" s="80"/>
      <c r="B273" s="81"/>
      <c r="C273" s="81"/>
      <c r="D273" s="118"/>
    </row>
    <row r="274" spans="1:4" ht="15">
      <c r="A274" s="80"/>
      <c r="B274" s="81"/>
      <c r="C274" s="81"/>
      <c r="D274" s="117"/>
    </row>
    <row r="275" spans="1:4" ht="15">
      <c r="A275" s="80"/>
      <c r="B275" s="81"/>
      <c r="C275" s="81"/>
      <c r="D275" s="117"/>
    </row>
    <row r="276" spans="1:4" ht="15">
      <c r="A276" s="80"/>
      <c r="B276" s="81"/>
      <c r="C276" s="81"/>
      <c r="D276" s="117"/>
    </row>
    <row r="277" spans="1:4" ht="15" customHeight="1" hidden="1">
      <c r="A277" s="80"/>
      <c r="B277" s="81"/>
      <c r="C277" s="81"/>
      <c r="D277" s="117"/>
    </row>
    <row r="278" spans="1:4" ht="15">
      <c r="A278" s="80"/>
      <c r="B278" s="81"/>
      <c r="C278" s="81"/>
      <c r="D278" s="117"/>
    </row>
    <row r="279" spans="1:4" ht="15.75" customHeight="1">
      <c r="A279" s="80"/>
      <c r="B279" s="81"/>
      <c r="C279" s="81"/>
      <c r="D279" s="119"/>
    </row>
    <row r="280" spans="1:4" ht="31.5" customHeight="1">
      <c r="A280" s="80"/>
      <c r="B280" s="81"/>
      <c r="C280" s="81"/>
      <c r="D280" s="120"/>
    </row>
    <row r="281" spans="1:4" ht="30" customHeight="1">
      <c r="A281" s="80"/>
      <c r="B281" s="81"/>
      <c r="C281" s="81"/>
      <c r="D281" s="118"/>
    </row>
    <row r="282" spans="1:4" ht="15" customHeight="1">
      <c r="A282" s="80"/>
      <c r="B282" s="81"/>
      <c r="C282" s="81"/>
      <c r="D282" s="119"/>
    </row>
    <row r="283" spans="1:4" ht="15" customHeight="1">
      <c r="A283" s="80"/>
      <c r="B283" s="81"/>
      <c r="C283" s="81"/>
      <c r="D283" s="119"/>
    </row>
    <row r="284" spans="1:4" ht="15" customHeight="1">
      <c r="A284" s="80"/>
      <c r="B284" s="81"/>
      <c r="C284" s="81"/>
      <c r="D284" s="117"/>
    </row>
    <row r="285" spans="1:4" ht="15" customHeight="1">
      <c r="A285" s="80"/>
      <c r="B285" s="81"/>
      <c r="C285" s="81"/>
      <c r="D285" s="121"/>
    </row>
    <row r="286" spans="1:4" ht="16.5" customHeight="1">
      <c r="A286" s="80"/>
      <c r="B286" s="81"/>
      <c r="C286" s="81"/>
      <c r="D286" s="117"/>
    </row>
    <row r="287" spans="1:5" ht="15">
      <c r="A287" s="80"/>
      <c r="B287" s="81"/>
      <c r="C287" s="81"/>
      <c r="D287" s="122"/>
      <c r="E287" s="153"/>
    </row>
    <row r="288" spans="1:4" ht="15">
      <c r="A288" s="80"/>
      <c r="B288" s="81"/>
      <c r="C288" s="81"/>
      <c r="D288" s="117"/>
    </row>
    <row r="289" spans="1:4" ht="15">
      <c r="A289" s="80"/>
      <c r="B289" s="83"/>
      <c r="C289" s="83"/>
      <c r="D289" s="123"/>
    </row>
    <row r="290" spans="1:4" ht="30" customHeight="1">
      <c r="A290" s="80"/>
      <c r="B290" s="81"/>
      <c r="C290" s="81"/>
      <c r="D290" s="119"/>
    </row>
    <row r="291" spans="1:4" ht="15">
      <c r="A291" s="80"/>
      <c r="B291" s="81"/>
      <c r="C291" s="81"/>
      <c r="D291" s="121"/>
    </row>
    <row r="292" spans="1:4" ht="15">
      <c r="A292" s="80"/>
      <c r="B292" s="81"/>
      <c r="C292" s="81"/>
      <c r="D292" s="117"/>
    </row>
    <row r="293" spans="1:4" ht="15">
      <c r="A293" s="80"/>
      <c r="B293" s="81"/>
      <c r="C293" s="81"/>
      <c r="D293" s="117"/>
    </row>
    <row r="294" spans="1:4" ht="15">
      <c r="A294" s="80"/>
      <c r="B294" s="81"/>
      <c r="C294" s="81"/>
      <c r="D294" s="116"/>
    </row>
    <row r="295" spans="1:4" ht="15" customHeight="1">
      <c r="A295" s="80"/>
      <c r="B295" s="81"/>
      <c r="C295" s="81"/>
      <c r="D295" s="119"/>
    </row>
    <row r="296" spans="1:4" ht="30" customHeight="1">
      <c r="A296" s="80"/>
      <c r="B296" s="81"/>
      <c r="C296" s="81"/>
      <c r="D296" s="118"/>
    </row>
    <row r="297" spans="1:4" ht="15" hidden="1">
      <c r="A297" s="80"/>
      <c r="B297" s="81"/>
      <c r="C297" s="81"/>
      <c r="D297" s="117"/>
    </row>
    <row r="298" spans="1:4" ht="15">
      <c r="A298" s="80"/>
      <c r="B298" s="81"/>
      <c r="C298" s="81"/>
      <c r="D298" s="117"/>
    </row>
    <row r="299" spans="1:4" ht="15.75" customHeight="1" hidden="1">
      <c r="A299" s="80"/>
      <c r="B299" s="81"/>
      <c r="C299" s="81"/>
      <c r="D299" s="117"/>
    </row>
    <row r="300" spans="1:4" ht="15">
      <c r="A300" s="80"/>
      <c r="B300" s="81"/>
      <c r="C300" s="81"/>
      <c r="D300" s="117"/>
    </row>
    <row r="301" spans="1:4" ht="15">
      <c r="A301" s="80"/>
      <c r="B301" s="81"/>
      <c r="C301" s="81"/>
      <c r="D301" s="117"/>
    </row>
    <row r="302" spans="1:4" ht="15">
      <c r="A302" s="80"/>
      <c r="B302" s="81"/>
      <c r="C302" s="81"/>
      <c r="D302" s="124"/>
    </row>
    <row r="303" spans="1:4" ht="15">
      <c r="A303" s="80"/>
      <c r="B303" s="81"/>
      <c r="C303" s="81"/>
      <c r="D303" s="124"/>
    </row>
    <row r="304" spans="1:4" ht="15">
      <c r="A304" s="84"/>
      <c r="D304" s="117"/>
    </row>
    <row r="305" spans="1:4" ht="15">
      <c r="A305" s="84"/>
      <c r="D305" s="121"/>
    </row>
    <row r="306" spans="1:4" ht="30" customHeight="1">
      <c r="A306" s="84"/>
      <c r="D306" s="118"/>
    </row>
    <row r="307" spans="1:4" ht="33" customHeight="1">
      <c r="A307" s="84"/>
      <c r="D307" s="125"/>
    </row>
    <row r="308" spans="1:4" ht="15" customHeight="1">
      <c r="A308" s="84"/>
      <c r="D308" s="119"/>
    </row>
    <row r="309" spans="1:4" ht="15" customHeight="1">
      <c r="A309" s="84"/>
      <c r="D309" s="119"/>
    </row>
    <row r="310" spans="1:4" ht="30" customHeight="1">
      <c r="A310" s="84"/>
      <c r="D310" s="119"/>
    </row>
    <row r="311" spans="1:4" ht="15.75" customHeight="1">
      <c r="A311" s="84"/>
      <c r="D311" s="121"/>
    </row>
    <row r="312" spans="1:4" ht="15.75" customHeight="1">
      <c r="A312" s="84"/>
      <c r="D312" s="121"/>
    </row>
    <row r="313" spans="1:4" ht="30.75" customHeight="1">
      <c r="A313" s="84"/>
      <c r="D313" s="120"/>
    </row>
    <row r="314" spans="1:4" ht="15.75" customHeight="1">
      <c r="A314" s="84"/>
      <c r="D314" s="119"/>
    </row>
    <row r="315" spans="1:4" ht="18" customHeight="1">
      <c r="A315" s="84"/>
      <c r="D315" s="125"/>
    </row>
    <row r="316" spans="1:4" ht="15.75" customHeight="1">
      <c r="A316" s="84"/>
      <c r="D316" s="121"/>
    </row>
    <row r="317" spans="1:4" ht="15">
      <c r="A317" s="84"/>
      <c r="D317" s="117"/>
    </row>
    <row r="318" spans="1:5" ht="15">
      <c r="A318" s="80"/>
      <c r="B318" s="81"/>
      <c r="C318" s="81"/>
      <c r="D318" s="122"/>
      <c r="E318" s="153"/>
    </row>
    <row r="319" ht="15" customHeight="1">
      <c r="D319" s="126"/>
    </row>
    <row r="320" spans="4:5" ht="15" customHeight="1">
      <c r="D320" s="127"/>
      <c r="E320" s="141"/>
    </row>
    <row r="321" spans="4:5" ht="15" customHeight="1">
      <c r="D321" s="127"/>
      <c r="E321" s="154"/>
    </row>
    <row r="322" spans="4:5" ht="15" customHeight="1">
      <c r="D322" s="127"/>
      <c r="E322" s="154"/>
    </row>
    <row r="323" spans="4:5" ht="15" customHeight="1">
      <c r="D323" s="127"/>
      <c r="E323" s="154"/>
    </row>
    <row r="324" spans="4:5" ht="15" customHeight="1">
      <c r="D324" s="127"/>
      <c r="E324" s="154"/>
    </row>
    <row r="325" spans="4:5" ht="15" customHeight="1">
      <c r="D325" s="127"/>
      <c r="E325" s="154"/>
    </row>
    <row r="326" spans="4:5" ht="15" customHeight="1">
      <c r="D326" s="127"/>
      <c r="E326" s="154"/>
    </row>
    <row r="327" spans="4:5" ht="15" customHeight="1">
      <c r="D327" s="127"/>
      <c r="E327" s="154"/>
    </row>
    <row r="329" ht="15">
      <c r="E329" s="153"/>
    </row>
    <row r="331" ht="15">
      <c r="D331" s="127"/>
    </row>
    <row r="332" spans="1:4" ht="15" customHeight="1">
      <c r="A332" s="84"/>
      <c r="D332" s="115"/>
    </row>
    <row r="333" spans="1:4" ht="15" customHeight="1">
      <c r="A333" s="84"/>
      <c r="D333" s="116"/>
    </row>
    <row r="334" spans="1:4" ht="15" customHeight="1">
      <c r="A334" s="80"/>
      <c r="B334" s="81"/>
      <c r="C334" s="81"/>
      <c r="D334" s="116"/>
    </row>
    <row r="338" ht="15">
      <c r="E338" s="141"/>
    </row>
    <row r="340" ht="15">
      <c r="E340" s="141"/>
    </row>
    <row r="342" ht="15">
      <c r="D342" s="121"/>
    </row>
  </sheetData>
  <sheetProtection/>
  <mergeCells count="3">
    <mergeCell ref="A1:D1"/>
    <mergeCell ref="A3:C3"/>
    <mergeCell ref="A2:D2"/>
  </mergeCells>
  <printOptions/>
  <pageMargins left="0" right="0" top="0.5511811023622047" bottom="0.7874015748031497" header="0.5118110236220472" footer="0.5118110236220472"/>
  <pageSetup firstPageNumber="17" useFirstPageNumber="1" horizontalDpi="600" verticalDpi="600" orientation="portrait" paperSize="9" scale="66" r:id="rId1"/>
  <headerFooter alignWithMargins="0">
    <oddFooter>&amp;C&amp;"Times New Roman,Uobičajeno"&amp;16&amp;P</oddFooter>
  </headerFooter>
  <rowBreaks count="3" manualBreakCount="3">
    <brk id="64" max="6" man="1"/>
    <brk id="100" max="6" man="1"/>
    <brk id="3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2015-09-03T09:05:31Z</cp:lastPrinted>
  <dcterms:created xsi:type="dcterms:W3CDTF">2012-04-24T12:57:13Z</dcterms:created>
  <dcterms:modified xsi:type="dcterms:W3CDTF">2015-09-03T09:12:02Z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8Račun financiranja - analitika 1-6 2015.xls</vt:lpwstr>
  </property>
</Properties>
</file>